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manojlov\Računovodstvo\Financijski plan\2025-2027\"/>
    </mc:Choice>
  </mc:AlternateContent>
  <xr:revisionPtr revIDLastSave="0" documentId="13_ncr:1_{16C36002-D827-4D9C-9742-1B1148214B82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20" yWindow="-120" windowWidth="29040" windowHeight="1572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primitaka'!$A$2:$J$11</definedName>
    <definedName name="_xlnm.Print_Area" localSheetId="2">'Unos rashoda i izdataka'!$A$2:$L$80</definedName>
    <definedName name="_xlnm.Print_Area" localSheetId="3">'Unos rashoda P4'!$A$2:$AC$12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34" l="1"/>
  <c r="G13" i="34"/>
  <c r="U4" i="25" l="1"/>
  <c r="AG9" i="25"/>
  <c r="AG10" i="25"/>
  <c r="AG11" i="25"/>
  <c r="AG12" i="25"/>
  <c r="AG13" i="25"/>
  <c r="AH13" i="25" s="1"/>
  <c r="AG14" i="25"/>
  <c r="AH14" i="25" s="1"/>
  <c r="AG15" i="25"/>
  <c r="AH15" i="25" s="1"/>
  <c r="AG16" i="25"/>
  <c r="AH16" i="25" s="1"/>
  <c r="AG17" i="25"/>
  <c r="AH17" i="25" s="1"/>
  <c r="AG18" i="25"/>
  <c r="AG19" i="25"/>
  <c r="AH19" i="25" s="1"/>
  <c r="AG20" i="25"/>
  <c r="AH20" i="25" s="1"/>
  <c r="AG21" i="25"/>
  <c r="AG22" i="25"/>
  <c r="AG23" i="25"/>
  <c r="AG24" i="25"/>
  <c r="AG25" i="25"/>
  <c r="AH25" i="25" s="1"/>
  <c r="AG26" i="25"/>
  <c r="AH26" i="25" s="1"/>
  <c r="AG27" i="25"/>
  <c r="AG28" i="25"/>
  <c r="AG29" i="25"/>
  <c r="AH29" i="25" s="1"/>
  <c r="AG30" i="25"/>
  <c r="AG31" i="25"/>
  <c r="AH31" i="25" s="1"/>
  <c r="AG32" i="25"/>
  <c r="AH32" i="25" s="1"/>
  <c r="AG33" i="25"/>
  <c r="AG34" i="25"/>
  <c r="AG35" i="25"/>
  <c r="AG36" i="25"/>
  <c r="AH36" i="25" s="1"/>
  <c r="AG37" i="25"/>
  <c r="AH37" i="25" s="1"/>
  <c r="AG38" i="25"/>
  <c r="AH38" i="25" s="1"/>
  <c r="AG39" i="25"/>
  <c r="AH39" i="25" s="1"/>
  <c r="AG40" i="25"/>
  <c r="AH40" i="25" s="1"/>
  <c r="AG41" i="25"/>
  <c r="AH41" i="25" s="1"/>
  <c r="AG42" i="25"/>
  <c r="AG43" i="25"/>
  <c r="AH43" i="25" s="1"/>
  <c r="AG44" i="25"/>
  <c r="AH44" i="25" s="1"/>
  <c r="AG45" i="25"/>
  <c r="AG46" i="25"/>
  <c r="AG47" i="25"/>
  <c r="AG48" i="25"/>
  <c r="AG49" i="25"/>
  <c r="AH49" i="25" s="1"/>
  <c r="AG50" i="25"/>
  <c r="AH50" i="25" s="1"/>
  <c r="AG51" i="25"/>
  <c r="AG52" i="25"/>
  <c r="AG53" i="25"/>
  <c r="AH53" i="25" s="1"/>
  <c r="AG54" i="25"/>
  <c r="AG55" i="25"/>
  <c r="AH55" i="25" s="1"/>
  <c r="AG56" i="25"/>
  <c r="AH56" i="25" s="1"/>
  <c r="AG57" i="25"/>
  <c r="AG58" i="25"/>
  <c r="AG59" i="25"/>
  <c r="AG60" i="25"/>
  <c r="AH60" i="25" s="1"/>
  <c r="AG61" i="25"/>
  <c r="AH61" i="25" s="1"/>
  <c r="AG62" i="25"/>
  <c r="AH62" i="25" s="1"/>
  <c r="AG63" i="25"/>
  <c r="AG64" i="25"/>
  <c r="AG65" i="25"/>
  <c r="AH65" i="25" s="1"/>
  <c r="AG66" i="25"/>
  <c r="AG67" i="25"/>
  <c r="AH67" i="25" s="1"/>
  <c r="AG68" i="25"/>
  <c r="AH68" i="25" s="1"/>
  <c r="AG69" i="25"/>
  <c r="AG70" i="25"/>
  <c r="AG71" i="25"/>
  <c r="AG72" i="25"/>
  <c r="AH72" i="25" s="1"/>
  <c r="AG73" i="25"/>
  <c r="AH73" i="25" s="1"/>
  <c r="AG74" i="25"/>
  <c r="AH74" i="25" s="1"/>
  <c r="AG75" i="25"/>
  <c r="AH75" i="25" s="1"/>
  <c r="AG76" i="25"/>
  <c r="AG77" i="25"/>
  <c r="AH77" i="25" s="1"/>
  <c r="AG78" i="25"/>
  <c r="AG79" i="25"/>
  <c r="AH79" i="25" s="1"/>
  <c r="AG80" i="25"/>
  <c r="AH80" i="25" s="1"/>
  <c r="AG81" i="25"/>
  <c r="AG82" i="25"/>
  <c r="AG83" i="25"/>
  <c r="AG84" i="25"/>
  <c r="AH84" i="25" s="1"/>
  <c r="AG85" i="25"/>
  <c r="AH85" i="25" s="1"/>
  <c r="AG86" i="25"/>
  <c r="AH86" i="25" s="1"/>
  <c r="AG87" i="25"/>
  <c r="AH87" i="25" s="1"/>
  <c r="AG88" i="25"/>
  <c r="AH88" i="25" s="1"/>
  <c r="AG89" i="25"/>
  <c r="AH89" i="25" s="1"/>
  <c r="AG90" i="25"/>
  <c r="AG91" i="25"/>
  <c r="AH91" i="25" s="1"/>
  <c r="AG92" i="25"/>
  <c r="AH92" i="25" s="1"/>
  <c r="AG93" i="25"/>
  <c r="AG94" i="25"/>
  <c r="AG95" i="25"/>
  <c r="AG96" i="25"/>
  <c r="AH96" i="25" s="1"/>
  <c r="AG97" i="25"/>
  <c r="AH97" i="25" s="1"/>
  <c r="AG98" i="25"/>
  <c r="AH98" i="25" s="1"/>
  <c r="AG99" i="25"/>
  <c r="AG100" i="25"/>
  <c r="AG101" i="25"/>
  <c r="AH101" i="25" s="1"/>
  <c r="AG102" i="25"/>
  <c r="AG103" i="25"/>
  <c r="AH103" i="25" s="1"/>
  <c r="AG104" i="25"/>
  <c r="AH104" i="25" s="1"/>
  <c r="AG105" i="25"/>
  <c r="AG106" i="25"/>
  <c r="AG107" i="25"/>
  <c r="AG108" i="25"/>
  <c r="AH108" i="25" s="1"/>
  <c r="AG109" i="25"/>
  <c r="AH109" i="25" s="1"/>
  <c r="AG110" i="25"/>
  <c r="AH110" i="25" s="1"/>
  <c r="AG111" i="25"/>
  <c r="AH111" i="25" s="1"/>
  <c r="AG112" i="25"/>
  <c r="AG113" i="25"/>
  <c r="AH113" i="25" s="1"/>
  <c r="AG114" i="25"/>
  <c r="AG115" i="25"/>
  <c r="AH115" i="25" s="1"/>
  <c r="AG116" i="25"/>
  <c r="AH116" i="25" s="1"/>
  <c r="AG117" i="25"/>
  <c r="AG118" i="25"/>
  <c r="AG119" i="25"/>
  <c r="AG120" i="25"/>
  <c r="AH120" i="25" s="1"/>
  <c r="AG121" i="25"/>
  <c r="AH121" i="25" s="1"/>
  <c r="AG122" i="25"/>
  <c r="AH122" i="25" s="1"/>
  <c r="AG123" i="25"/>
  <c r="AG124" i="25"/>
  <c r="AG125" i="25"/>
  <c r="AH125" i="25" s="1"/>
  <c r="AG126" i="25"/>
  <c r="AG127" i="25"/>
  <c r="AH127" i="25" s="1"/>
  <c r="AG128" i="25"/>
  <c r="AH128" i="25" s="1"/>
  <c r="AG129" i="25"/>
  <c r="AG130" i="25"/>
  <c r="AG131" i="25"/>
  <c r="AG132" i="25"/>
  <c r="AH132" i="25" s="1"/>
  <c r="AG133" i="25"/>
  <c r="AH133" i="25" s="1"/>
  <c r="AG134" i="25"/>
  <c r="AH134" i="25" s="1"/>
  <c r="AG135" i="25"/>
  <c r="AG136" i="25"/>
  <c r="AG137" i="25"/>
  <c r="AH137" i="25" s="1"/>
  <c r="AG138" i="25"/>
  <c r="AG139" i="25"/>
  <c r="AH139" i="25" s="1"/>
  <c r="AG140" i="25"/>
  <c r="AH140" i="25" s="1"/>
  <c r="AG141" i="25"/>
  <c r="AG142" i="25"/>
  <c r="AG143" i="25"/>
  <c r="AG144" i="25"/>
  <c r="AH144" i="25" s="1"/>
  <c r="AG145" i="25"/>
  <c r="AH145" i="25" s="1"/>
  <c r="AG146" i="25"/>
  <c r="AH146" i="25" s="1"/>
  <c r="AG147" i="25"/>
  <c r="AH147" i="25" s="1"/>
  <c r="AG148" i="25"/>
  <c r="AG149" i="25"/>
  <c r="AH149" i="25" s="1"/>
  <c r="AG150" i="25"/>
  <c r="AG151" i="25"/>
  <c r="AH151" i="25" s="1"/>
  <c r="AG152" i="25"/>
  <c r="AH152" i="25" s="1"/>
  <c r="AG153" i="25"/>
  <c r="AG154" i="25"/>
  <c r="AG155" i="25"/>
  <c r="AG156" i="25"/>
  <c r="AH156" i="25" s="1"/>
  <c r="AG157" i="25"/>
  <c r="AH157" i="25" s="1"/>
  <c r="AG158" i="25"/>
  <c r="AH158" i="25" s="1"/>
  <c r="AG159" i="25"/>
  <c r="AH159" i="25" s="1"/>
  <c r="AG160" i="25"/>
  <c r="AH160" i="25" s="1"/>
  <c r="AG161" i="25"/>
  <c r="AH161" i="25" s="1"/>
  <c r="AG162" i="25"/>
  <c r="AG163" i="25"/>
  <c r="AH163" i="25" s="1"/>
  <c r="AG164" i="25"/>
  <c r="AH164" i="25" s="1"/>
  <c r="AG165" i="25"/>
  <c r="AG166" i="25"/>
  <c r="AG167" i="25"/>
  <c r="AG168" i="25"/>
  <c r="AH168" i="25" s="1"/>
  <c r="AG169" i="25"/>
  <c r="AH169" i="25" s="1"/>
  <c r="AG170" i="25"/>
  <c r="AH170" i="25" s="1"/>
  <c r="AG171" i="25"/>
  <c r="AG172" i="25"/>
  <c r="AG173" i="25"/>
  <c r="AH173" i="25" s="1"/>
  <c r="AG174" i="25"/>
  <c r="AG175" i="25"/>
  <c r="AH175" i="25" s="1"/>
  <c r="AG176" i="25"/>
  <c r="AH176" i="25" s="1"/>
  <c r="AG177" i="25"/>
  <c r="AG178" i="25"/>
  <c r="AG179" i="25"/>
  <c r="AG180" i="25"/>
  <c r="AH180" i="25" s="1"/>
  <c r="AG181" i="25"/>
  <c r="AH181" i="25" s="1"/>
  <c r="AG182" i="25"/>
  <c r="AH182" i="25" s="1"/>
  <c r="AG183" i="25"/>
  <c r="AG184" i="25"/>
  <c r="AG185" i="25"/>
  <c r="AH185" i="25" s="1"/>
  <c r="AG186" i="25"/>
  <c r="AG187" i="25"/>
  <c r="AH187" i="25" s="1"/>
  <c r="AG188" i="25"/>
  <c r="AH188" i="25" s="1"/>
  <c r="AG189" i="25"/>
  <c r="AG190" i="25"/>
  <c r="AG191" i="25"/>
  <c r="AG192" i="25"/>
  <c r="AH192" i="25" s="1"/>
  <c r="AG193" i="25"/>
  <c r="AH193" i="25" s="1"/>
  <c r="AG194" i="25"/>
  <c r="AH194" i="25" s="1"/>
  <c r="AG195" i="25"/>
  <c r="AG196" i="25"/>
  <c r="AH196" i="25" s="1"/>
  <c r="AG197" i="25"/>
  <c r="AH197" i="25" s="1"/>
  <c r="AG198" i="25"/>
  <c r="AG199" i="25"/>
  <c r="AG200" i="25"/>
  <c r="AH200" i="25" s="1"/>
  <c r="AG201" i="25"/>
  <c r="AG202" i="25"/>
  <c r="AG203" i="25"/>
  <c r="AG204" i="25"/>
  <c r="AH204" i="25" s="1"/>
  <c r="AG205" i="25"/>
  <c r="AH205" i="25" s="1"/>
  <c r="AG206" i="25"/>
  <c r="AH206" i="25" s="1"/>
  <c r="AG207" i="25"/>
  <c r="AG208" i="25"/>
  <c r="AG209" i="25"/>
  <c r="AH209" i="25" s="1"/>
  <c r="AG210" i="25"/>
  <c r="AG211" i="25"/>
  <c r="AH211" i="25" s="1"/>
  <c r="AG212" i="25"/>
  <c r="AH212" i="25" s="1"/>
  <c r="AG213" i="25"/>
  <c r="AG214" i="25"/>
  <c r="AG215" i="25"/>
  <c r="AG216" i="25"/>
  <c r="AH216" i="25" s="1"/>
  <c r="AG217" i="25"/>
  <c r="AH217" i="25" s="1"/>
  <c r="AG218" i="25"/>
  <c r="AH218" i="25" s="1"/>
  <c r="AG219" i="25"/>
  <c r="AH219" i="25" s="1"/>
  <c r="AG220" i="25"/>
  <c r="AH220" i="25" s="1"/>
  <c r="AG221" i="25"/>
  <c r="AH221" i="25" s="1"/>
  <c r="AG222" i="25"/>
  <c r="AG223" i="25"/>
  <c r="AH223" i="25" s="1"/>
  <c r="AG224" i="25"/>
  <c r="AH224" i="25" s="1"/>
  <c r="AG225" i="25"/>
  <c r="AG226" i="25"/>
  <c r="AG227" i="25"/>
  <c r="AG228" i="25"/>
  <c r="AH228" i="25" s="1"/>
  <c r="AG229" i="25"/>
  <c r="AH229" i="25" s="1"/>
  <c r="AG230" i="25"/>
  <c r="AH230" i="25" s="1"/>
  <c r="AG231" i="25"/>
  <c r="AH231" i="25" s="1"/>
  <c r="AG232" i="25"/>
  <c r="AH232" i="25" s="1"/>
  <c r="AG233" i="25"/>
  <c r="AH233" i="25" s="1"/>
  <c r="AG234" i="25"/>
  <c r="AG235" i="25"/>
  <c r="AH235" i="25" s="1"/>
  <c r="AG236" i="25"/>
  <c r="AH236" i="25" s="1"/>
  <c r="AG237" i="25"/>
  <c r="AG238" i="25"/>
  <c r="AG239" i="25"/>
  <c r="AG240" i="25"/>
  <c r="AH240" i="25" s="1"/>
  <c r="AG241" i="25"/>
  <c r="AH241" i="25" s="1"/>
  <c r="AG242" i="25"/>
  <c r="AH242" i="25" s="1"/>
  <c r="AG243" i="25"/>
  <c r="AG244" i="25"/>
  <c r="AG245" i="25"/>
  <c r="AH245" i="25" s="1"/>
  <c r="AG246" i="25"/>
  <c r="AG247" i="25"/>
  <c r="AH247" i="25" s="1"/>
  <c r="AG248" i="25"/>
  <c r="AH248" i="25" s="1"/>
  <c r="AG249" i="25"/>
  <c r="AG250" i="25"/>
  <c r="AG251" i="25"/>
  <c r="AG252" i="25"/>
  <c r="AG253" i="25"/>
  <c r="AH253" i="25" s="1"/>
  <c r="AG254" i="25"/>
  <c r="AH254" i="25" s="1"/>
  <c r="AG255" i="25"/>
  <c r="AG256" i="25"/>
  <c r="AH256" i="25" s="1"/>
  <c r="AG257" i="25"/>
  <c r="AH257" i="25" s="1"/>
  <c r="AG258" i="25"/>
  <c r="AG259" i="25"/>
  <c r="AH259" i="25" s="1"/>
  <c r="AG260" i="25"/>
  <c r="AH260" i="25" s="1"/>
  <c r="AG261" i="25"/>
  <c r="AG262" i="25"/>
  <c r="AG263" i="25"/>
  <c r="AG264" i="25"/>
  <c r="AH264" i="25" s="1"/>
  <c r="AG265" i="25"/>
  <c r="AH265" i="25" s="1"/>
  <c r="AG266" i="25"/>
  <c r="AH266" i="25" s="1"/>
  <c r="AG267" i="25"/>
  <c r="AG268" i="25"/>
  <c r="AH268" i="25" s="1"/>
  <c r="AG269" i="25"/>
  <c r="AH269" i="25" s="1"/>
  <c r="AG270" i="25"/>
  <c r="AG271" i="25"/>
  <c r="AH271" i="25" s="1"/>
  <c r="AG272" i="25"/>
  <c r="AH272" i="25" s="1"/>
  <c r="AG273" i="25"/>
  <c r="AG274" i="25"/>
  <c r="AG275" i="25"/>
  <c r="AG276" i="25"/>
  <c r="AH276" i="25" s="1"/>
  <c r="AG277" i="25"/>
  <c r="AH277" i="25" s="1"/>
  <c r="AG278" i="25"/>
  <c r="AH278" i="25" s="1"/>
  <c r="AG279" i="25"/>
  <c r="AH279" i="25" s="1"/>
  <c r="AG280" i="25"/>
  <c r="AH280" i="25" s="1"/>
  <c r="AG281" i="25"/>
  <c r="AH281" i="25" s="1"/>
  <c r="AG282" i="25"/>
  <c r="AG283" i="25"/>
  <c r="AG284" i="25"/>
  <c r="AH284" i="25" s="1"/>
  <c r="AG285" i="25"/>
  <c r="AG286" i="25"/>
  <c r="AG287" i="25"/>
  <c r="AG288" i="25"/>
  <c r="AH288" i="25" s="1"/>
  <c r="AG289" i="25"/>
  <c r="AH289" i="25" s="1"/>
  <c r="AG290" i="25"/>
  <c r="AH290" i="25" s="1"/>
  <c r="AG291" i="25"/>
  <c r="AH291" i="25" s="1"/>
  <c r="AG292" i="25"/>
  <c r="AG293" i="25"/>
  <c r="AH293" i="25" s="1"/>
  <c r="AG294" i="25"/>
  <c r="AG295" i="25"/>
  <c r="AH295" i="25" s="1"/>
  <c r="AG296" i="25"/>
  <c r="AH296" i="25" s="1"/>
  <c r="AG297" i="25"/>
  <c r="AG298" i="25"/>
  <c r="AG299" i="25"/>
  <c r="AG300" i="25"/>
  <c r="AH300" i="25" s="1"/>
  <c r="AG301" i="25"/>
  <c r="AH301" i="25" s="1"/>
  <c r="AG302" i="25"/>
  <c r="AH302" i="25" s="1"/>
  <c r="AG303" i="25"/>
  <c r="AH303" i="25" s="1"/>
  <c r="AG304" i="25"/>
  <c r="AH304" i="25" s="1"/>
  <c r="AG305" i="25"/>
  <c r="AH305" i="25" s="1"/>
  <c r="AG306" i="25"/>
  <c r="AG307" i="25"/>
  <c r="AH307" i="25" s="1"/>
  <c r="AG308" i="25"/>
  <c r="AH308" i="25" s="1"/>
  <c r="AG309" i="25"/>
  <c r="AG310" i="25"/>
  <c r="AG311" i="25"/>
  <c r="AG312" i="25"/>
  <c r="AG313" i="25"/>
  <c r="AG314" i="25"/>
  <c r="AH314" i="25" s="1"/>
  <c r="AG315" i="25"/>
  <c r="AH315" i="25" s="1"/>
  <c r="AG316" i="25"/>
  <c r="AH316" i="25" s="1"/>
  <c r="AG317" i="25"/>
  <c r="AH317" i="25" s="1"/>
  <c r="AG318" i="25"/>
  <c r="AG319" i="25"/>
  <c r="AH319" i="25" s="1"/>
  <c r="AG320" i="25"/>
  <c r="AH320" i="25" s="1"/>
  <c r="AG321" i="25"/>
  <c r="AG322" i="25"/>
  <c r="AG323" i="25"/>
  <c r="AG324" i="25"/>
  <c r="AH324" i="25" s="1"/>
  <c r="AG325" i="25"/>
  <c r="AH325" i="25" s="1"/>
  <c r="AG326" i="25"/>
  <c r="AH326" i="25" s="1"/>
  <c r="AG327" i="25"/>
  <c r="AG328" i="25"/>
  <c r="AH328" i="25" s="1"/>
  <c r="AG329" i="25"/>
  <c r="AH329" i="25" s="1"/>
  <c r="AG330" i="25"/>
  <c r="AG331" i="25"/>
  <c r="AH331" i="25" s="1"/>
  <c r="AG332" i="25"/>
  <c r="AH332" i="25" s="1"/>
  <c r="AG333" i="25"/>
  <c r="AG334" i="25"/>
  <c r="AG335" i="25"/>
  <c r="AG336" i="25"/>
  <c r="AG337" i="25"/>
  <c r="AH337" i="25" s="1"/>
  <c r="AG338" i="25"/>
  <c r="AH338" i="25" s="1"/>
  <c r="AG339" i="25"/>
  <c r="AG340" i="25"/>
  <c r="AH340" i="25" s="1"/>
  <c r="AG341" i="25"/>
  <c r="AH341" i="25" s="1"/>
  <c r="AG342" i="25"/>
  <c r="AG343" i="25"/>
  <c r="AH343" i="25" s="1"/>
  <c r="AG344" i="25"/>
  <c r="AH344" i="25" s="1"/>
  <c r="AG345" i="25"/>
  <c r="AG346" i="25"/>
  <c r="AG347" i="25"/>
  <c r="AG348" i="25"/>
  <c r="AH348" i="25" s="1"/>
  <c r="AG349" i="25"/>
  <c r="AH349" i="25" s="1"/>
  <c r="AG350" i="25"/>
  <c r="AH350" i="25" s="1"/>
  <c r="AG351" i="25"/>
  <c r="AH351" i="25" s="1"/>
  <c r="AG352" i="25"/>
  <c r="AG353" i="25"/>
  <c r="AG354" i="25"/>
  <c r="AG355" i="25"/>
  <c r="AH355" i="25" s="1"/>
  <c r="AG356" i="25"/>
  <c r="AH356" i="25" s="1"/>
  <c r="AG357" i="25"/>
  <c r="AG358" i="25"/>
  <c r="AG359" i="25"/>
  <c r="AG360" i="25"/>
  <c r="AH360" i="25" s="1"/>
  <c r="AG361" i="25"/>
  <c r="AH361" i="25" s="1"/>
  <c r="AG362" i="25"/>
  <c r="AH362" i="25" s="1"/>
  <c r="AG363" i="25"/>
  <c r="AH363" i="25" s="1"/>
  <c r="AG364" i="25"/>
  <c r="AG365" i="25"/>
  <c r="AH365" i="25" s="1"/>
  <c r="AG366" i="25"/>
  <c r="AG367" i="25"/>
  <c r="AH367" i="25" s="1"/>
  <c r="AG368" i="25"/>
  <c r="AH368" i="25" s="1"/>
  <c r="AG369" i="25"/>
  <c r="AG370" i="25"/>
  <c r="AG371" i="25"/>
  <c r="AG372" i="25"/>
  <c r="AG373" i="25"/>
  <c r="AH373" i="25" s="1"/>
  <c r="AG374" i="25"/>
  <c r="AH374" i="25" s="1"/>
  <c r="AG375" i="25"/>
  <c r="AH375" i="25" s="1"/>
  <c r="AG376" i="25"/>
  <c r="AH376" i="25" s="1"/>
  <c r="AG377" i="25"/>
  <c r="AH377" i="25" s="1"/>
  <c r="AG378" i="25"/>
  <c r="AG379" i="25"/>
  <c r="AH379" i="25" s="1"/>
  <c r="AG380" i="25"/>
  <c r="AH380" i="25" s="1"/>
  <c r="AG381" i="25"/>
  <c r="AG382" i="25"/>
  <c r="AG383" i="25"/>
  <c r="AG384" i="25"/>
  <c r="AH384" i="25" s="1"/>
  <c r="AG385" i="25"/>
  <c r="AH385" i="25" s="1"/>
  <c r="AG386" i="25"/>
  <c r="AH386" i="25" s="1"/>
  <c r="AG387" i="25"/>
  <c r="AH387" i="25" s="1"/>
  <c r="AG388" i="25"/>
  <c r="AG389" i="25"/>
  <c r="AH389" i="25" s="1"/>
  <c r="AG390" i="25"/>
  <c r="AG391" i="25"/>
  <c r="AH391" i="25" s="1"/>
  <c r="AG392" i="25"/>
  <c r="AH392" i="25" s="1"/>
  <c r="AG393" i="25"/>
  <c r="AG394" i="25"/>
  <c r="AG395" i="25"/>
  <c r="AG396" i="25"/>
  <c r="AG397" i="25"/>
  <c r="AH397" i="25" s="1"/>
  <c r="AG398" i="25"/>
  <c r="AH398" i="25" s="1"/>
  <c r="AG399" i="25"/>
  <c r="AG400" i="25"/>
  <c r="AG401" i="25"/>
  <c r="AH401" i="25" s="1"/>
  <c r="AG402" i="25"/>
  <c r="AG403" i="25"/>
  <c r="AH403" i="25" s="1"/>
  <c r="AG404" i="25"/>
  <c r="AH404" i="25" s="1"/>
  <c r="AG405" i="25"/>
  <c r="AG406" i="25"/>
  <c r="AG407" i="25"/>
  <c r="AG408" i="25"/>
  <c r="AG409" i="25"/>
  <c r="AH409" i="25" s="1"/>
  <c r="AG410" i="25"/>
  <c r="AH410" i="25" s="1"/>
  <c r="AG411" i="25"/>
  <c r="AG412" i="25"/>
  <c r="AH412" i="25" s="1"/>
  <c r="AG413" i="25"/>
  <c r="AH413" i="25" s="1"/>
  <c r="AG414" i="25"/>
  <c r="AG415" i="25"/>
  <c r="AG416" i="25"/>
  <c r="AH416" i="25" s="1"/>
  <c r="AG417" i="25"/>
  <c r="AG418" i="25"/>
  <c r="AG419" i="25"/>
  <c r="AG420" i="25"/>
  <c r="AH420" i="25" s="1"/>
  <c r="AG421" i="25"/>
  <c r="AH421" i="25" s="1"/>
  <c r="AG422" i="25"/>
  <c r="AH422" i="25" s="1"/>
  <c r="AG423" i="25"/>
  <c r="AG424" i="25"/>
  <c r="AH424" i="25" s="1"/>
  <c r="AG425" i="25"/>
  <c r="AH425" i="25" s="1"/>
  <c r="AG426" i="25"/>
  <c r="AG427" i="25"/>
  <c r="AH427" i="25" s="1"/>
  <c r="AG428" i="25"/>
  <c r="AH428" i="25" s="1"/>
  <c r="AG429" i="25"/>
  <c r="AG430" i="25"/>
  <c r="AG431" i="25"/>
  <c r="AG432" i="25"/>
  <c r="AH432" i="25" s="1"/>
  <c r="AG433" i="25"/>
  <c r="AH433" i="25" s="1"/>
  <c r="AG434" i="25"/>
  <c r="AH434" i="25" s="1"/>
  <c r="AG435" i="25"/>
  <c r="AH435" i="25" s="1"/>
  <c r="AG436" i="25"/>
  <c r="AH436" i="25" s="1"/>
  <c r="AG437" i="25"/>
  <c r="AH437" i="25" s="1"/>
  <c r="AG438" i="25"/>
  <c r="AG439" i="25"/>
  <c r="AG440" i="25"/>
  <c r="AH440" i="25" s="1"/>
  <c r="AG441" i="25"/>
  <c r="AG442" i="25"/>
  <c r="AG443" i="25"/>
  <c r="AG444" i="25"/>
  <c r="AH444" i="25" s="1"/>
  <c r="AG445" i="25"/>
  <c r="AH445" i="25" s="1"/>
  <c r="AG446" i="25"/>
  <c r="AH446" i="25" s="1"/>
  <c r="AG447" i="25"/>
  <c r="AH447" i="25" s="1"/>
  <c r="AG448" i="25"/>
  <c r="AH448" i="25" s="1"/>
  <c r="AG449" i="25"/>
  <c r="AH449" i="25" s="1"/>
  <c r="AG450" i="25"/>
  <c r="AG451" i="25"/>
  <c r="AH451" i="25" s="1"/>
  <c r="AG452" i="25"/>
  <c r="AH452" i="25" s="1"/>
  <c r="AG453" i="25"/>
  <c r="AG454" i="25"/>
  <c r="AG455" i="25"/>
  <c r="AG456" i="25"/>
  <c r="AH456" i="25" s="1"/>
  <c r="AG457" i="25"/>
  <c r="AG458" i="25"/>
  <c r="AH458" i="25" s="1"/>
  <c r="AG459" i="25"/>
  <c r="AG460" i="25"/>
  <c r="AH460" i="25" s="1"/>
  <c r="AG461" i="25"/>
  <c r="AH461" i="25" s="1"/>
  <c r="AG462" i="25"/>
  <c r="AG463" i="25"/>
  <c r="AH463" i="25" s="1"/>
  <c r="AG464" i="25"/>
  <c r="AH464" i="25" s="1"/>
  <c r="AG465" i="25"/>
  <c r="AG466" i="25"/>
  <c r="AG467" i="25"/>
  <c r="AG468" i="25"/>
  <c r="AH468" i="25" s="1"/>
  <c r="AG469" i="25"/>
  <c r="AH469" i="25" s="1"/>
  <c r="AG470" i="25"/>
  <c r="AH470" i="25" s="1"/>
  <c r="AG471" i="25"/>
  <c r="AH471" i="25" s="1"/>
  <c r="AG472" i="25"/>
  <c r="AH472" i="25" s="1"/>
  <c r="AG473" i="25"/>
  <c r="AH473" i="25" s="1"/>
  <c r="AG474" i="25"/>
  <c r="AG475" i="25"/>
  <c r="AH475" i="25" s="1"/>
  <c r="AG476" i="25"/>
  <c r="AH476" i="25" s="1"/>
  <c r="AG477" i="25"/>
  <c r="AG478" i="25"/>
  <c r="AG479" i="25"/>
  <c r="AG480" i="25"/>
  <c r="AG481" i="25"/>
  <c r="AH481" i="25" s="1"/>
  <c r="AG482" i="25"/>
  <c r="AH482" i="25" s="1"/>
  <c r="AG483" i="25"/>
  <c r="AG484" i="25"/>
  <c r="AG485" i="25"/>
  <c r="AH485" i="25" s="1"/>
  <c r="AG486" i="25"/>
  <c r="AG487" i="25"/>
  <c r="AH487" i="25" s="1"/>
  <c r="AG488" i="25"/>
  <c r="AH488" i="25" s="1"/>
  <c r="AG489" i="25"/>
  <c r="AG490" i="25"/>
  <c r="AG491" i="25"/>
  <c r="AG492" i="25"/>
  <c r="AH492" i="25" s="1"/>
  <c r="AG493" i="25"/>
  <c r="AH493" i="25" s="1"/>
  <c r="AG494" i="25"/>
  <c r="AH494" i="25" s="1"/>
  <c r="AG495" i="25"/>
  <c r="AG496" i="25"/>
  <c r="AG497" i="25"/>
  <c r="AG498" i="25"/>
  <c r="AG499" i="25"/>
  <c r="AG500" i="25"/>
  <c r="AH500" i="25" s="1"/>
  <c r="AG501" i="25"/>
  <c r="AG502" i="25"/>
  <c r="AG503" i="25"/>
  <c r="AG504" i="25"/>
  <c r="AH504" i="25" s="1"/>
  <c r="AG505" i="25"/>
  <c r="AH505" i="25" s="1"/>
  <c r="AG506" i="25"/>
  <c r="AH506" i="25" s="1"/>
  <c r="AG507" i="25"/>
  <c r="AH507" i="25" s="1"/>
  <c r="AG508" i="25"/>
  <c r="AH508" i="25" s="1"/>
  <c r="AG509" i="25"/>
  <c r="AH509" i="25" s="1"/>
  <c r="AG510" i="25"/>
  <c r="AH510" i="25" s="1"/>
  <c r="AG511" i="25"/>
  <c r="AH511" i="25" s="1"/>
  <c r="AG512" i="25"/>
  <c r="AH512" i="25" s="1"/>
  <c r="AG513" i="25"/>
  <c r="AG514" i="25"/>
  <c r="AG515" i="25"/>
  <c r="AG516" i="25"/>
  <c r="AH516" i="25" s="1"/>
  <c r="AG517" i="25"/>
  <c r="AG518" i="25"/>
  <c r="AH518" i="25" s="1"/>
  <c r="AG519" i="25"/>
  <c r="AG520" i="25"/>
  <c r="AH520" i="25" s="1"/>
  <c r="AG521" i="25"/>
  <c r="AH521" i="25" s="1"/>
  <c r="AG522" i="25"/>
  <c r="AG523" i="25"/>
  <c r="AH523" i="25" s="1"/>
  <c r="AG524" i="25"/>
  <c r="AH524" i="25" s="1"/>
  <c r="AG525" i="25"/>
  <c r="AG526" i="25"/>
  <c r="AG527" i="25"/>
  <c r="AG528" i="25"/>
  <c r="AH528" i="25" s="1"/>
  <c r="AG529" i="25"/>
  <c r="AH529" i="25" s="1"/>
  <c r="AG530" i="25"/>
  <c r="AH530" i="25" s="1"/>
  <c r="AG531" i="25"/>
  <c r="AG532" i="25"/>
  <c r="AH532" i="25" s="1"/>
  <c r="AG533" i="25"/>
  <c r="AH533" i="25" s="1"/>
  <c r="AG534" i="25"/>
  <c r="AG535" i="25"/>
  <c r="AH535" i="25" s="1"/>
  <c r="AG536" i="25"/>
  <c r="AH536" i="25" s="1"/>
  <c r="AG537" i="25"/>
  <c r="AG538" i="25"/>
  <c r="AG539" i="25"/>
  <c r="AG540" i="25"/>
  <c r="AH540" i="25" s="1"/>
  <c r="AG541" i="25"/>
  <c r="AH541" i="25" s="1"/>
  <c r="AG542" i="25"/>
  <c r="AH542" i="25" s="1"/>
  <c r="AG543" i="25"/>
  <c r="AG544" i="25"/>
  <c r="AH544" i="25" s="1"/>
  <c r="AG545" i="25"/>
  <c r="AH545" i="25" s="1"/>
  <c r="AG546" i="25"/>
  <c r="AG547" i="25"/>
  <c r="AG548" i="25"/>
  <c r="AH548" i="25" s="1"/>
  <c r="AG549" i="25"/>
  <c r="AG550" i="25"/>
  <c r="AG551" i="25"/>
  <c r="AG552" i="25"/>
  <c r="AG553" i="25"/>
  <c r="AG554" i="25"/>
  <c r="AH554" i="25" s="1"/>
  <c r="AG555" i="25"/>
  <c r="AG556" i="25"/>
  <c r="AH556" i="25" s="1"/>
  <c r="AG557" i="25"/>
  <c r="AH557" i="25" s="1"/>
  <c r="AG558" i="25"/>
  <c r="AG559" i="25"/>
  <c r="AH559" i="25" s="1"/>
  <c r="AG560" i="25"/>
  <c r="AH560" i="25" s="1"/>
  <c r="AG561" i="25"/>
  <c r="AG562" i="25"/>
  <c r="AG563" i="25"/>
  <c r="AG564" i="25"/>
  <c r="AH564" i="25" s="1"/>
  <c r="AG565" i="25"/>
  <c r="AH565" i="25" s="1"/>
  <c r="AG566" i="25"/>
  <c r="AH566" i="25" s="1"/>
  <c r="AG567" i="25"/>
  <c r="AG568" i="25"/>
  <c r="AH568" i="25" s="1"/>
  <c r="AG569" i="25"/>
  <c r="AH569" i="25" s="1"/>
  <c r="AG570" i="25"/>
  <c r="AG571" i="25"/>
  <c r="AH571" i="25" s="1"/>
  <c r="AG572" i="25"/>
  <c r="AH572" i="25" s="1"/>
  <c r="AG573" i="25"/>
  <c r="AG574" i="25"/>
  <c r="AG575" i="25"/>
  <c r="AG576" i="25"/>
  <c r="AH576" i="25" s="1"/>
  <c r="AG577" i="25"/>
  <c r="AH577" i="25" s="1"/>
  <c r="AG578" i="25"/>
  <c r="AH578" i="25" s="1"/>
  <c r="AG579" i="25"/>
  <c r="AG580" i="25"/>
  <c r="AG581" i="25"/>
  <c r="AH581" i="25" s="1"/>
  <c r="AG582" i="25"/>
  <c r="AG583" i="25"/>
  <c r="AG584" i="25"/>
  <c r="AH584" i="25" s="1"/>
  <c r="AG585" i="25"/>
  <c r="AG586" i="25"/>
  <c r="AG587" i="25"/>
  <c r="AG588" i="25"/>
  <c r="AH588" i="25" s="1"/>
  <c r="AG589" i="25"/>
  <c r="AH589" i="25" s="1"/>
  <c r="AG590" i="25"/>
  <c r="AH590" i="25" s="1"/>
  <c r="AG591" i="25"/>
  <c r="AG592" i="25"/>
  <c r="AH592" i="25" s="1"/>
  <c r="AG593" i="25"/>
  <c r="AH593" i="25" s="1"/>
  <c r="AG594" i="25"/>
  <c r="AG595" i="25"/>
  <c r="AG596" i="25"/>
  <c r="AH596" i="25" s="1"/>
  <c r="AG597" i="25"/>
  <c r="AG598" i="25"/>
  <c r="AG599" i="25"/>
  <c r="AG600" i="25"/>
  <c r="AG601" i="25"/>
  <c r="AH601" i="25" s="1"/>
  <c r="AG602" i="25"/>
  <c r="AH602" i="25" s="1"/>
  <c r="AG603" i="25"/>
  <c r="AH603" i="25" s="1"/>
  <c r="AG604" i="25"/>
  <c r="AH604" i="25" s="1"/>
  <c r="AG605" i="25"/>
  <c r="AH605" i="25" s="1"/>
  <c r="AG606" i="25"/>
  <c r="AG607" i="25"/>
  <c r="AH607" i="25" s="1"/>
  <c r="AG608" i="25"/>
  <c r="AH608" i="25" s="1"/>
  <c r="AG609" i="25"/>
  <c r="AG610" i="25"/>
  <c r="AG611" i="25"/>
  <c r="AG612" i="25"/>
  <c r="AG613" i="25"/>
  <c r="AG614" i="25"/>
  <c r="AH614" i="25" s="1"/>
  <c r="AG615" i="25"/>
  <c r="AH615" i="25" s="1"/>
  <c r="AG616" i="25"/>
  <c r="AH616" i="25" s="1"/>
  <c r="AG617" i="25"/>
  <c r="AH617" i="25" s="1"/>
  <c r="AG618" i="25"/>
  <c r="AG619" i="25"/>
  <c r="AG620" i="25"/>
  <c r="AH620" i="25" s="1"/>
  <c r="AG621" i="25"/>
  <c r="AG622" i="25"/>
  <c r="AG623" i="25"/>
  <c r="AG624" i="25"/>
  <c r="AH624" i="25" s="1"/>
  <c r="AG625" i="25"/>
  <c r="AH625" i="25" s="1"/>
  <c r="AG626" i="25"/>
  <c r="AH626" i="25" s="1"/>
  <c r="AG627" i="25"/>
  <c r="AH627" i="25" s="1"/>
  <c r="AG628" i="25"/>
  <c r="AH628" i="25" s="1"/>
  <c r="AG629" i="25"/>
  <c r="AH629" i="25" s="1"/>
  <c r="AG630" i="25"/>
  <c r="AG631" i="25"/>
  <c r="AG632" i="25"/>
  <c r="AH632" i="25" s="1"/>
  <c r="AG633" i="25"/>
  <c r="AG634" i="25"/>
  <c r="AG635" i="25"/>
  <c r="AG636" i="25"/>
  <c r="AG637" i="25"/>
  <c r="AH637" i="25" s="1"/>
  <c r="AG638" i="25"/>
  <c r="AG639" i="25"/>
  <c r="AG640" i="25"/>
  <c r="AH640" i="25" s="1"/>
  <c r="AG641" i="25"/>
  <c r="AH641" i="25" s="1"/>
  <c r="AG642" i="25"/>
  <c r="AG643" i="25"/>
  <c r="AH643" i="25" s="1"/>
  <c r="AG644" i="25"/>
  <c r="AH644" i="25" s="1"/>
  <c r="AG645" i="25"/>
  <c r="AG646" i="25"/>
  <c r="AG647" i="25"/>
  <c r="AG648" i="25"/>
  <c r="AG649" i="25"/>
  <c r="AG650" i="25"/>
  <c r="AH650" i="25" s="1"/>
  <c r="AG651" i="25"/>
  <c r="AG652" i="25"/>
  <c r="AH652" i="25" s="1"/>
  <c r="AG653" i="25"/>
  <c r="AH653" i="25" s="1"/>
  <c r="AG654" i="25"/>
  <c r="AG655" i="25"/>
  <c r="AH655" i="25" s="1"/>
  <c r="AG656" i="25"/>
  <c r="AH656" i="25" s="1"/>
  <c r="AG657" i="25"/>
  <c r="AG658" i="25"/>
  <c r="AG659" i="25"/>
  <c r="AG660" i="25"/>
  <c r="AH660" i="25" s="1"/>
  <c r="AG661" i="25"/>
  <c r="AH661" i="25" s="1"/>
  <c r="AG662" i="25"/>
  <c r="AH662" i="25" s="1"/>
  <c r="AG663" i="25"/>
  <c r="AG664" i="25"/>
  <c r="AG665" i="25"/>
  <c r="AH665" i="25" s="1"/>
  <c r="AG666" i="25"/>
  <c r="AG667" i="25"/>
  <c r="AH667" i="25" s="1"/>
  <c r="AG668" i="25"/>
  <c r="AH668" i="25" s="1"/>
  <c r="AG669" i="25"/>
  <c r="AG670" i="25"/>
  <c r="AG671" i="25"/>
  <c r="AG672" i="25"/>
  <c r="AH672" i="25" s="1"/>
  <c r="AG673" i="25"/>
  <c r="AH673" i="25" s="1"/>
  <c r="AG674" i="25"/>
  <c r="AH674" i="25" s="1"/>
  <c r="AG675" i="25"/>
  <c r="AG676" i="25"/>
  <c r="AH676" i="25" s="1"/>
  <c r="AG677" i="25"/>
  <c r="AH677" i="25" s="1"/>
  <c r="AG678" i="25"/>
  <c r="AG679" i="25"/>
  <c r="AH679" i="25" s="1"/>
  <c r="AG680" i="25"/>
  <c r="AH680" i="25" s="1"/>
  <c r="AG681" i="25"/>
  <c r="AG682" i="25"/>
  <c r="AG683" i="25"/>
  <c r="AG684" i="25"/>
  <c r="AH684" i="25" s="1"/>
  <c r="AG685" i="25"/>
  <c r="AH685" i="25" s="1"/>
  <c r="AG686" i="25"/>
  <c r="AG687" i="25"/>
  <c r="AG688" i="25"/>
  <c r="AG689" i="25"/>
  <c r="AH689" i="25" s="1"/>
  <c r="AG690" i="25"/>
  <c r="AG691" i="25"/>
  <c r="AH691" i="25" s="1"/>
  <c r="AG692" i="25"/>
  <c r="AH692" i="25" s="1"/>
  <c r="AG693" i="25"/>
  <c r="AG694" i="25"/>
  <c r="AG695" i="25"/>
  <c r="AG696" i="25"/>
  <c r="AG697" i="25"/>
  <c r="AG698" i="25"/>
  <c r="AH698" i="25" s="1"/>
  <c r="AG699" i="25"/>
  <c r="AG700" i="25"/>
  <c r="AG701" i="25"/>
  <c r="AH701" i="25" s="1"/>
  <c r="AG702" i="25"/>
  <c r="AG703" i="25"/>
  <c r="AH703" i="25" s="1"/>
  <c r="AG704" i="25"/>
  <c r="AH704" i="25" s="1"/>
  <c r="AG705" i="25"/>
  <c r="AG706" i="25"/>
  <c r="AG707" i="25"/>
  <c r="AG708" i="25"/>
  <c r="AH708" i="25" s="1"/>
  <c r="AG709" i="25"/>
  <c r="AH709" i="25" s="1"/>
  <c r="AG710" i="25"/>
  <c r="AH710" i="25" s="1"/>
  <c r="AG711" i="25"/>
  <c r="AG712" i="25"/>
  <c r="AH712" i="25" s="1"/>
  <c r="AG713" i="25"/>
  <c r="AH713" i="25" s="1"/>
  <c r="AG714" i="25"/>
  <c r="AG715" i="25"/>
  <c r="AH715" i="25" s="1"/>
  <c r="AG716" i="25"/>
  <c r="AH716" i="25" s="1"/>
  <c r="AG717" i="25"/>
  <c r="AG718" i="25"/>
  <c r="AG719" i="25"/>
  <c r="AG720" i="25"/>
  <c r="AH720" i="25" s="1"/>
  <c r="AG721" i="25"/>
  <c r="AH721" i="25" s="1"/>
  <c r="AG722" i="25"/>
  <c r="AH722" i="25" s="1"/>
  <c r="AG723" i="25"/>
  <c r="AG724" i="25"/>
  <c r="AH724" i="25" s="1"/>
  <c r="AG725" i="25"/>
  <c r="AH725" i="25" s="1"/>
  <c r="AG726" i="25"/>
  <c r="AG727" i="25"/>
  <c r="AG728" i="25"/>
  <c r="AH728" i="25" s="1"/>
  <c r="AG729" i="25"/>
  <c r="AG730" i="25"/>
  <c r="AG731" i="25"/>
  <c r="AG732" i="25"/>
  <c r="AH732" i="25" s="1"/>
  <c r="AG733" i="25"/>
  <c r="AH733" i="25" s="1"/>
  <c r="AG734" i="25"/>
  <c r="AH734" i="25" s="1"/>
  <c r="AG735" i="25"/>
  <c r="AG736" i="25"/>
  <c r="AG737" i="25"/>
  <c r="AH737" i="25" s="1"/>
  <c r="AG738" i="25"/>
  <c r="AG739" i="25"/>
  <c r="AH739" i="25" s="1"/>
  <c r="AG740" i="25"/>
  <c r="AH740" i="25" s="1"/>
  <c r="AG741" i="25"/>
  <c r="AG742" i="25"/>
  <c r="AG743" i="25"/>
  <c r="AG744" i="25"/>
  <c r="AG745" i="25"/>
  <c r="AH745" i="25" s="1"/>
  <c r="AG746" i="25"/>
  <c r="AH746" i="25" s="1"/>
  <c r="AG747" i="25"/>
  <c r="AH747" i="25" s="1"/>
  <c r="AG748" i="25"/>
  <c r="AH748" i="25" s="1"/>
  <c r="AG749" i="25"/>
  <c r="AH749" i="25" s="1"/>
  <c r="AG750" i="25"/>
  <c r="AG751" i="25"/>
  <c r="AH751" i="25" s="1"/>
  <c r="AG752" i="25"/>
  <c r="AH752" i="25" s="1"/>
  <c r="AG753" i="25"/>
  <c r="AG754" i="25"/>
  <c r="AG755" i="25"/>
  <c r="AG756" i="25"/>
  <c r="AH756" i="25" s="1"/>
  <c r="AG757" i="25"/>
  <c r="AH757" i="25" s="1"/>
  <c r="AG758" i="25"/>
  <c r="AH758" i="25" s="1"/>
  <c r="AG759" i="25"/>
  <c r="AG760" i="25"/>
  <c r="AH760" i="25" s="1"/>
  <c r="AG761" i="25"/>
  <c r="AH761" i="25" s="1"/>
  <c r="AG762" i="25"/>
  <c r="AG763" i="25"/>
  <c r="AH763" i="25" s="1"/>
  <c r="AG764" i="25"/>
  <c r="AH764" i="25" s="1"/>
  <c r="AG765" i="25"/>
  <c r="AG766" i="25"/>
  <c r="AG767" i="25"/>
  <c r="AG768" i="25"/>
  <c r="AH768" i="25" s="1"/>
  <c r="AG769" i="25"/>
  <c r="AH769" i="25" s="1"/>
  <c r="AG770" i="25"/>
  <c r="AH770" i="25" s="1"/>
  <c r="AG771" i="25"/>
  <c r="AH771" i="25" s="1"/>
  <c r="AG772" i="25"/>
  <c r="AH772" i="25" s="1"/>
  <c r="AG773" i="25"/>
  <c r="AH773" i="25" s="1"/>
  <c r="AG774" i="25"/>
  <c r="AG775" i="25"/>
  <c r="AH775" i="25" s="1"/>
  <c r="AG776" i="25"/>
  <c r="AH776" i="25" s="1"/>
  <c r="AG777" i="25"/>
  <c r="AG778" i="25"/>
  <c r="AG779" i="25"/>
  <c r="AG780" i="25"/>
  <c r="AG781" i="25"/>
  <c r="AH781" i="25" s="1"/>
  <c r="AG782" i="25"/>
  <c r="AH782" i="25" s="1"/>
  <c r="AG783" i="25"/>
  <c r="AG784" i="25"/>
  <c r="AH784" i="25" s="1"/>
  <c r="AG785" i="25"/>
  <c r="AH785" i="25" s="1"/>
  <c r="AG786" i="25"/>
  <c r="AG787" i="25"/>
  <c r="AH787" i="25" s="1"/>
  <c r="AG788" i="25"/>
  <c r="AH788" i="25" s="1"/>
  <c r="AG789" i="25"/>
  <c r="AG790" i="25"/>
  <c r="AG791" i="25"/>
  <c r="AG792" i="25"/>
  <c r="AH792" i="25" s="1"/>
  <c r="AG793" i="25"/>
  <c r="AH793" i="25" s="1"/>
  <c r="AG794" i="25"/>
  <c r="AH794" i="25" s="1"/>
  <c r="AG795" i="25"/>
  <c r="AG796" i="25"/>
  <c r="AG797" i="25"/>
  <c r="AH797" i="25" s="1"/>
  <c r="AG798" i="25"/>
  <c r="AG799" i="25"/>
  <c r="AH799" i="25" s="1"/>
  <c r="AG800" i="25"/>
  <c r="AH800" i="25" s="1"/>
  <c r="AG801" i="25"/>
  <c r="AG802" i="25"/>
  <c r="AG803" i="25"/>
  <c r="AG804" i="25"/>
  <c r="AH804" i="25" s="1"/>
  <c r="AG805" i="25"/>
  <c r="AH805" i="25" s="1"/>
  <c r="AG806" i="25"/>
  <c r="AH806" i="25" s="1"/>
  <c r="AG807" i="25"/>
  <c r="AG808" i="25"/>
  <c r="AH808" i="25" s="1"/>
  <c r="AG809" i="25"/>
  <c r="AH809" i="25" s="1"/>
  <c r="AG810" i="25"/>
  <c r="AG811" i="25"/>
  <c r="AH811" i="25" s="1"/>
  <c r="AG812" i="25"/>
  <c r="AH812" i="25" s="1"/>
  <c r="AG813" i="25"/>
  <c r="AG814" i="25"/>
  <c r="AG815" i="25"/>
  <c r="AG816" i="25"/>
  <c r="AG817" i="25"/>
  <c r="AG818" i="25"/>
  <c r="AH818" i="25" s="1"/>
  <c r="AG819" i="25"/>
  <c r="AG820" i="25"/>
  <c r="AH820" i="25" s="1"/>
  <c r="AG821" i="25"/>
  <c r="AH821" i="25" s="1"/>
  <c r="AG822" i="25"/>
  <c r="AG823" i="25"/>
  <c r="AH823" i="25" s="1"/>
  <c r="AG824" i="25"/>
  <c r="AH824" i="25" s="1"/>
  <c r="AG825" i="25"/>
  <c r="AG826" i="25"/>
  <c r="AG827" i="25"/>
  <c r="AG828" i="25"/>
  <c r="AG829" i="25"/>
  <c r="AG830" i="25"/>
  <c r="AH830" i="25" s="1"/>
  <c r="AG831" i="25"/>
  <c r="AG832" i="25"/>
  <c r="AG833" i="25"/>
  <c r="AH833" i="25" s="1"/>
  <c r="AG834" i="25"/>
  <c r="AG835" i="25"/>
  <c r="AG836" i="25"/>
  <c r="AH836" i="25" s="1"/>
  <c r="AG837" i="25"/>
  <c r="AG838" i="25"/>
  <c r="AG839" i="25"/>
  <c r="AG840" i="25"/>
  <c r="AH840" i="25" s="1"/>
  <c r="AG841" i="25"/>
  <c r="AH841" i="25" s="1"/>
  <c r="AG842" i="25"/>
  <c r="AH842" i="25" s="1"/>
  <c r="AG843" i="25"/>
  <c r="AG844" i="25"/>
  <c r="AH844" i="25" s="1"/>
  <c r="AG845" i="25"/>
  <c r="AH845" i="25" s="1"/>
  <c r="AG846" i="25"/>
  <c r="AG847" i="25"/>
  <c r="AH847" i="25" s="1"/>
  <c r="AG848" i="25"/>
  <c r="AH848" i="25" s="1"/>
  <c r="AG849" i="25"/>
  <c r="AG850" i="25"/>
  <c r="AG851" i="25"/>
  <c r="AG852" i="25"/>
  <c r="AH852" i="25" s="1"/>
  <c r="AG853" i="25"/>
  <c r="AH853" i="25" s="1"/>
  <c r="AG854" i="25"/>
  <c r="AH854" i="25" s="1"/>
  <c r="AG855" i="25"/>
  <c r="AG856" i="25"/>
  <c r="AG857" i="25"/>
  <c r="AG858" i="25"/>
  <c r="AG859" i="25"/>
  <c r="AH859" i="25" s="1"/>
  <c r="AG860" i="25"/>
  <c r="AH860" i="25" s="1"/>
  <c r="AG861" i="25"/>
  <c r="AG862" i="25"/>
  <c r="AG863" i="25"/>
  <c r="AG864" i="25"/>
  <c r="AH864" i="25" s="1"/>
  <c r="AG865" i="25"/>
  <c r="AH865" i="25" s="1"/>
  <c r="AG866" i="25"/>
  <c r="AH866" i="25" s="1"/>
  <c r="AG867" i="25"/>
  <c r="AG868" i="25"/>
  <c r="AH868" i="25" s="1"/>
  <c r="AG869" i="25"/>
  <c r="AH869" i="25" s="1"/>
  <c r="AG870" i="25"/>
  <c r="AG871" i="25"/>
  <c r="AG872" i="25"/>
  <c r="AH872" i="25" s="1"/>
  <c r="AG873" i="25"/>
  <c r="AG874" i="25"/>
  <c r="AG875" i="25"/>
  <c r="AG876" i="25"/>
  <c r="AH876" i="25" s="1"/>
  <c r="AG877" i="25"/>
  <c r="AH877" i="25" s="1"/>
  <c r="AG878" i="25"/>
  <c r="AH878" i="25" s="1"/>
  <c r="AG879" i="25"/>
  <c r="AG880" i="25"/>
  <c r="AG881" i="25"/>
  <c r="AH881" i="25" s="1"/>
  <c r="AG882" i="25"/>
  <c r="AG883" i="25"/>
  <c r="AH883" i="25" s="1"/>
  <c r="AG884" i="25"/>
  <c r="AH884" i="25" s="1"/>
  <c r="AG885" i="25"/>
  <c r="AG886" i="25"/>
  <c r="AG887" i="25"/>
  <c r="AG888" i="25"/>
  <c r="AG889" i="25"/>
  <c r="AH889" i="25" s="1"/>
  <c r="AG890" i="25"/>
  <c r="AH890" i="25" s="1"/>
  <c r="AG891" i="25"/>
  <c r="AG892" i="25"/>
  <c r="AG893" i="25"/>
  <c r="AH893" i="25" s="1"/>
  <c r="AG894" i="25"/>
  <c r="AG895" i="25"/>
  <c r="AG896" i="25"/>
  <c r="AH896" i="25" s="1"/>
  <c r="AG897" i="25"/>
  <c r="AG898" i="25"/>
  <c r="AG899" i="25"/>
  <c r="AG900" i="25"/>
  <c r="AH900" i="25" s="1"/>
  <c r="AG901" i="25"/>
  <c r="AH901" i="25" s="1"/>
  <c r="AG902" i="25"/>
  <c r="AH902" i="25" s="1"/>
  <c r="AG903" i="25"/>
  <c r="AG904" i="25"/>
  <c r="AH904" i="25" s="1"/>
  <c r="AG905" i="25"/>
  <c r="AH905" i="25" s="1"/>
  <c r="AG906" i="25"/>
  <c r="AG907" i="25"/>
  <c r="AG908" i="25"/>
  <c r="AH908" i="25" s="1"/>
  <c r="AG909" i="25"/>
  <c r="AG910" i="25"/>
  <c r="AG911" i="25"/>
  <c r="AG912" i="25"/>
  <c r="AH912" i="25" s="1"/>
  <c r="AG913" i="25"/>
  <c r="AH913" i="25" s="1"/>
  <c r="AG914" i="25"/>
  <c r="AH914" i="25" s="1"/>
  <c r="AG915" i="25"/>
  <c r="AH915" i="25" s="1"/>
  <c r="AG916" i="25"/>
  <c r="AH916" i="25" s="1"/>
  <c r="AG917" i="25"/>
  <c r="AH917" i="25" s="1"/>
  <c r="AG918" i="25"/>
  <c r="AG919" i="25"/>
  <c r="AH919" i="25" s="1"/>
  <c r="AG920" i="25"/>
  <c r="AH920" i="25" s="1"/>
  <c r="AG921" i="25"/>
  <c r="AG922" i="25"/>
  <c r="AG923" i="25"/>
  <c r="AG924" i="25"/>
  <c r="AG925" i="25"/>
  <c r="AH925" i="25" s="1"/>
  <c r="AG926" i="25"/>
  <c r="AG927" i="25"/>
  <c r="AG928" i="25"/>
  <c r="AH928" i="25" s="1"/>
  <c r="AG929" i="25"/>
  <c r="AH929" i="25" s="1"/>
  <c r="AG930" i="25"/>
  <c r="AG931" i="25"/>
  <c r="AG932" i="25"/>
  <c r="AH932" i="25" s="1"/>
  <c r="AG933" i="25"/>
  <c r="AG934" i="25"/>
  <c r="AG935" i="25"/>
  <c r="AG936" i="25"/>
  <c r="AH936" i="25" s="1"/>
  <c r="AG937" i="25"/>
  <c r="AH937" i="25" s="1"/>
  <c r="AG938" i="25"/>
  <c r="AH938" i="25" s="1"/>
  <c r="AG939" i="25"/>
  <c r="AG940" i="25"/>
  <c r="AG941" i="25"/>
  <c r="AH941" i="25" s="1"/>
  <c r="AG942" i="25"/>
  <c r="AG943" i="25"/>
  <c r="AH943" i="25" s="1"/>
  <c r="AG944" i="25"/>
  <c r="AH944" i="25" s="1"/>
  <c r="AG945" i="25"/>
  <c r="AG946" i="25"/>
  <c r="AG947" i="25"/>
  <c r="AG948" i="25"/>
  <c r="AG949" i="25"/>
  <c r="AH949" i="25" s="1"/>
  <c r="AG950" i="25"/>
  <c r="AH950" i="25" s="1"/>
  <c r="AG951" i="25"/>
  <c r="AG952" i="25"/>
  <c r="AH952" i="25" s="1"/>
  <c r="AG953" i="25"/>
  <c r="AH953" i="25" s="1"/>
  <c r="AG954" i="25"/>
  <c r="AG955" i="25"/>
  <c r="AH955" i="25" s="1"/>
  <c r="AG956" i="25"/>
  <c r="AH956" i="25" s="1"/>
  <c r="AG957" i="25"/>
  <c r="AG958" i="25"/>
  <c r="AG959" i="25"/>
  <c r="AG960" i="25"/>
  <c r="AH960" i="25" s="1"/>
  <c r="AG961" i="25"/>
  <c r="AH961" i="25" s="1"/>
  <c r="AG962" i="25"/>
  <c r="AG963" i="25"/>
  <c r="AG964" i="25"/>
  <c r="AH964" i="25" s="1"/>
  <c r="AG965" i="25"/>
  <c r="AH965" i="25" s="1"/>
  <c r="AG966" i="25"/>
  <c r="AG967" i="25"/>
  <c r="AH967" i="25" s="1"/>
  <c r="AG968" i="25"/>
  <c r="AH968" i="25" s="1"/>
  <c r="AG969" i="25"/>
  <c r="AG970" i="25"/>
  <c r="AG971" i="25"/>
  <c r="AG972" i="25"/>
  <c r="AG973" i="25"/>
  <c r="AG974" i="25"/>
  <c r="AG975" i="25"/>
  <c r="AG976" i="25"/>
  <c r="AG977" i="25"/>
  <c r="AH977" i="25" s="1"/>
  <c r="AG978" i="25"/>
  <c r="AG979" i="25"/>
  <c r="AH979" i="25" s="1"/>
  <c r="AG980" i="25"/>
  <c r="AH980" i="25" s="1"/>
  <c r="AG981" i="25"/>
  <c r="AG982" i="25"/>
  <c r="AG983" i="25"/>
  <c r="AG984" i="25"/>
  <c r="AH984" i="25" s="1"/>
  <c r="AG985" i="25"/>
  <c r="AH985" i="25" s="1"/>
  <c r="AG986" i="25"/>
  <c r="AH986" i="25" s="1"/>
  <c r="AG987" i="25"/>
  <c r="AG988" i="25"/>
  <c r="AG989" i="25"/>
  <c r="AH989" i="25" s="1"/>
  <c r="AG990" i="25"/>
  <c r="AG991" i="25"/>
  <c r="AG992" i="25"/>
  <c r="AH992" i="25" s="1"/>
  <c r="AG993" i="25"/>
  <c r="AG994" i="25"/>
  <c r="AG995" i="25"/>
  <c r="AG996" i="25"/>
  <c r="AH996" i="25" s="1"/>
  <c r="AG997" i="25"/>
  <c r="AH997" i="25" s="1"/>
  <c r="AG998" i="25"/>
  <c r="AH998" i="25" s="1"/>
  <c r="AG999" i="25"/>
  <c r="AG1000" i="25"/>
  <c r="AG1001" i="25"/>
  <c r="AH1001" i="25" s="1"/>
  <c r="AG1002" i="25"/>
  <c r="AG1003" i="25"/>
  <c r="AH1003" i="25" s="1"/>
  <c r="AG1004" i="25"/>
  <c r="AH1004" i="25" s="1"/>
  <c r="AG1005" i="25"/>
  <c r="AG1006" i="25"/>
  <c r="AG1007" i="25"/>
  <c r="AG1008" i="25"/>
  <c r="AH1008" i="25" s="1"/>
  <c r="AG1009" i="25"/>
  <c r="AH1009" i="25" s="1"/>
  <c r="AG1010" i="25"/>
  <c r="AH1010" i="25" s="1"/>
  <c r="AG1011" i="25"/>
  <c r="AG1012" i="25"/>
  <c r="AH1012" i="25" s="1"/>
  <c r="AG1013" i="25"/>
  <c r="AH1013" i="25" s="1"/>
  <c r="AG1014" i="25"/>
  <c r="AG1015" i="25"/>
  <c r="AG1016" i="25"/>
  <c r="AH1016" i="25" s="1"/>
  <c r="AG1017" i="25"/>
  <c r="AG1018" i="25"/>
  <c r="AG1019" i="25"/>
  <c r="AG1020" i="25"/>
  <c r="AH1020" i="25" s="1"/>
  <c r="AG1021" i="25"/>
  <c r="AH1021" i="25" s="1"/>
  <c r="AG1022" i="25"/>
  <c r="AH1022" i="25" s="1"/>
  <c r="AG1023" i="25"/>
  <c r="AG1024" i="25"/>
  <c r="AG1025" i="25"/>
  <c r="AH1025" i="25" s="1"/>
  <c r="AG1026" i="25"/>
  <c r="AG1027" i="25"/>
  <c r="AH1027" i="25" s="1"/>
  <c r="AG1028" i="25"/>
  <c r="AH1028" i="25" s="1"/>
  <c r="AG1029" i="25"/>
  <c r="AG1030" i="25"/>
  <c r="AG1031" i="25"/>
  <c r="AG1032" i="25"/>
  <c r="AG1033" i="25"/>
  <c r="AH1033" i="25" s="1"/>
  <c r="AG1034" i="25"/>
  <c r="AH1034" i="25" s="1"/>
  <c r="AG1035" i="25"/>
  <c r="AG1036" i="25"/>
  <c r="AG1037" i="25"/>
  <c r="AH1037" i="25" s="1"/>
  <c r="AG1038" i="25"/>
  <c r="AG1039" i="25"/>
  <c r="AG1040" i="25"/>
  <c r="AH1040" i="25" s="1"/>
  <c r="AG1041" i="25"/>
  <c r="AG1042" i="25"/>
  <c r="AG1043" i="25"/>
  <c r="AG1044" i="25"/>
  <c r="AH1044" i="25" s="1"/>
  <c r="AG1045" i="25"/>
  <c r="AH1045" i="25" s="1"/>
  <c r="AG1046" i="25"/>
  <c r="AH1046" i="25" s="1"/>
  <c r="AG1047" i="25"/>
  <c r="AG1048" i="25"/>
  <c r="AH1048" i="25" s="1"/>
  <c r="AG1049" i="25"/>
  <c r="AH1049" i="25" s="1"/>
  <c r="AG1050" i="25"/>
  <c r="AG1051" i="25"/>
  <c r="AG1052" i="25"/>
  <c r="AH1052" i="25" s="1"/>
  <c r="AG1053" i="25"/>
  <c r="AG1054" i="25"/>
  <c r="AG1055" i="25"/>
  <c r="AG1056" i="25"/>
  <c r="AH1056" i="25" s="1"/>
  <c r="AG1057" i="25"/>
  <c r="AH1057" i="25" s="1"/>
  <c r="AG1058" i="25"/>
  <c r="AH1058" i="25" s="1"/>
  <c r="AG1059" i="25"/>
  <c r="AG1060" i="25"/>
  <c r="AH1060" i="25" s="1"/>
  <c r="AG1061" i="25"/>
  <c r="AH1061" i="25" s="1"/>
  <c r="AG1062" i="25"/>
  <c r="AG1063" i="25"/>
  <c r="AH1063" i="25" s="1"/>
  <c r="AG1064" i="25"/>
  <c r="AH1064" i="25" s="1"/>
  <c r="AG1065" i="25"/>
  <c r="AG1066" i="25"/>
  <c r="AG1067" i="25"/>
  <c r="AG1068" i="25"/>
  <c r="AH1068" i="25" s="1"/>
  <c r="AG1069" i="25"/>
  <c r="AH1069" i="25" s="1"/>
  <c r="AG1070" i="25"/>
  <c r="AG1071" i="25"/>
  <c r="AG1072" i="25"/>
  <c r="AH1072" i="25" s="1"/>
  <c r="AG1073" i="25"/>
  <c r="AH1073" i="25" s="1"/>
  <c r="AG1074" i="25"/>
  <c r="AG1075" i="25"/>
  <c r="AH1075" i="25" s="1"/>
  <c r="AG1076" i="25"/>
  <c r="AH1076" i="25" s="1"/>
  <c r="AG1077" i="25"/>
  <c r="AG1078" i="25"/>
  <c r="AG1079" i="25"/>
  <c r="AG1080" i="25"/>
  <c r="AG1081" i="25"/>
  <c r="AG1082" i="25"/>
  <c r="AG1083" i="25"/>
  <c r="AG1084" i="25"/>
  <c r="AG1085" i="25"/>
  <c r="AH1085" i="25" s="1"/>
  <c r="AG1086" i="25"/>
  <c r="AG1087" i="25"/>
  <c r="AH1087" i="25" s="1"/>
  <c r="AG1088" i="25"/>
  <c r="AH1088" i="25" s="1"/>
  <c r="AG1089" i="25"/>
  <c r="AG1090" i="25"/>
  <c r="AG1091" i="25"/>
  <c r="AG1092" i="25"/>
  <c r="AH1092" i="25" s="1"/>
  <c r="AG1093" i="25"/>
  <c r="AH1093" i="25" s="1"/>
  <c r="AG1094" i="25"/>
  <c r="AH1094" i="25" s="1"/>
  <c r="AG1095" i="25"/>
  <c r="AG1096" i="25"/>
  <c r="AG1097" i="25"/>
  <c r="AG1098" i="25"/>
  <c r="AG1099" i="25"/>
  <c r="AH1099" i="25" s="1"/>
  <c r="AG1100" i="25"/>
  <c r="AH1100" i="25" s="1"/>
  <c r="AG1101" i="25"/>
  <c r="AG1102" i="25"/>
  <c r="AG1103" i="25"/>
  <c r="AG1104" i="25"/>
  <c r="AG1105" i="25"/>
  <c r="AH1105" i="25" s="1"/>
  <c r="AG1106" i="25"/>
  <c r="AH1106" i="25" s="1"/>
  <c r="AG1107" i="25"/>
  <c r="AG1108" i="25"/>
  <c r="AH1108" i="25" s="1"/>
  <c r="AG1109" i="25"/>
  <c r="AH1109" i="25" s="1"/>
  <c r="AG1110" i="25"/>
  <c r="AG1111" i="25"/>
  <c r="AH1111" i="25" s="1"/>
  <c r="AG1112" i="25"/>
  <c r="AH1112" i="25" s="1"/>
  <c r="AG1113" i="25"/>
  <c r="AG1114" i="25"/>
  <c r="AG1115" i="25"/>
  <c r="AG1116" i="25"/>
  <c r="AG1117" i="25"/>
  <c r="AH1117" i="25" s="1"/>
  <c r="AG1118" i="25"/>
  <c r="AH1118" i="25" s="1"/>
  <c r="AG1119" i="25"/>
  <c r="AG1120" i="25"/>
  <c r="AH1120" i="25" s="1"/>
  <c r="AG1121" i="25"/>
  <c r="AH1121" i="25" s="1"/>
  <c r="AG1122" i="25"/>
  <c r="AG1123" i="25"/>
  <c r="AG1124" i="25"/>
  <c r="AH1124" i="25" s="1"/>
  <c r="AG1125" i="25"/>
  <c r="AG1126" i="25"/>
  <c r="AG1127" i="25"/>
  <c r="AG1128" i="25"/>
  <c r="AG1129" i="25"/>
  <c r="AG1130" i="25"/>
  <c r="AH1130" i="25" s="1"/>
  <c r="AG1131" i="25"/>
  <c r="AG1132" i="25"/>
  <c r="AH1132" i="25" s="1"/>
  <c r="AG1133" i="25"/>
  <c r="AH1133" i="25" s="1"/>
  <c r="AG1134" i="25"/>
  <c r="AG1135" i="25"/>
  <c r="AH1135" i="25" s="1"/>
  <c r="AG1136" i="25"/>
  <c r="AH1136" i="25" s="1"/>
  <c r="AG1137" i="25"/>
  <c r="AG1138" i="25"/>
  <c r="AG1139" i="25"/>
  <c r="AG1140" i="25"/>
  <c r="AH1140" i="25" s="1"/>
  <c r="AG1141" i="25"/>
  <c r="AH1141" i="25" s="1"/>
  <c r="AG1142" i="25"/>
  <c r="AG1143" i="25"/>
  <c r="AG1144" i="25"/>
  <c r="AG1145" i="25"/>
  <c r="AH1145" i="25" s="1"/>
  <c r="AG1146" i="25"/>
  <c r="AG1147" i="25"/>
  <c r="AH1147" i="25" s="1"/>
  <c r="AG1148" i="25"/>
  <c r="AH1148" i="25" s="1"/>
  <c r="AG1149" i="25"/>
  <c r="AG1150" i="25"/>
  <c r="AG1151" i="25"/>
  <c r="AG1152" i="25"/>
  <c r="AH1152" i="25" s="1"/>
  <c r="AG1153" i="25"/>
  <c r="AG1154" i="25"/>
  <c r="AH1154" i="25" s="1"/>
  <c r="AG1155" i="25"/>
  <c r="AG1156" i="25"/>
  <c r="AG1157" i="25"/>
  <c r="AH1157" i="25" s="1"/>
  <c r="AG1158" i="25"/>
  <c r="AG1159" i="25"/>
  <c r="AH1159" i="25" s="1"/>
  <c r="AG1160" i="25"/>
  <c r="AH1160" i="25" s="1"/>
  <c r="AG1161" i="25"/>
  <c r="AG1162" i="25"/>
  <c r="AG1163" i="25"/>
  <c r="AG1164" i="25"/>
  <c r="AH1164" i="25" s="1"/>
  <c r="AG1165" i="25"/>
  <c r="AH1165" i="25" s="1"/>
  <c r="AG1166" i="25"/>
  <c r="AH1166" i="25" s="1"/>
  <c r="AG1167" i="25"/>
  <c r="AG1168" i="25"/>
  <c r="AG1169" i="25"/>
  <c r="AH1169" i="25" s="1"/>
  <c r="AG1170" i="25"/>
  <c r="AG1171" i="25"/>
  <c r="AG1172" i="25"/>
  <c r="AH1172" i="25" s="1"/>
  <c r="AG1173" i="25"/>
  <c r="AG1174" i="25"/>
  <c r="AG1175" i="25"/>
  <c r="AG1176" i="25"/>
  <c r="AH1176" i="25" s="1"/>
  <c r="AG1177" i="25"/>
  <c r="AH1177" i="25" s="1"/>
  <c r="AG1178" i="25"/>
  <c r="AH1178" i="25" s="1"/>
  <c r="AG1179" i="25"/>
  <c r="AG1180" i="25"/>
  <c r="AH1180" i="25" s="1"/>
  <c r="AG1181" i="25"/>
  <c r="AH1181" i="25" s="1"/>
  <c r="AG1182" i="25"/>
  <c r="AG1183" i="25"/>
  <c r="AG1184" i="25"/>
  <c r="AH1184" i="25" s="1"/>
  <c r="AG1185" i="25"/>
  <c r="AG1186" i="25"/>
  <c r="AG1187" i="25"/>
  <c r="AG1188" i="25"/>
  <c r="AH1188" i="25" s="1"/>
  <c r="AG1189" i="25"/>
  <c r="AH1189" i="25" s="1"/>
  <c r="AG1190" i="25"/>
  <c r="AH1190" i="25" s="1"/>
  <c r="AG1191" i="25"/>
  <c r="AG1192" i="25"/>
  <c r="AH1192" i="25" s="1"/>
  <c r="AG1193" i="25"/>
  <c r="AH1193" i="25" s="1"/>
  <c r="AG1194" i="25"/>
  <c r="AG1195" i="25"/>
  <c r="AG1196" i="25"/>
  <c r="AH1196" i="25" s="1"/>
  <c r="AG1197" i="25"/>
  <c r="AG1198" i="25"/>
  <c r="AG1199" i="25"/>
  <c r="AG1200" i="25"/>
  <c r="AG1201" i="25"/>
  <c r="AG1202" i="25"/>
  <c r="AH1202" i="25" s="1"/>
  <c r="AG1203" i="25"/>
  <c r="AG1204" i="25"/>
  <c r="AH1204" i="25" s="1"/>
  <c r="AG1205" i="25"/>
  <c r="AH1205" i="25" s="1"/>
  <c r="AG1206" i="25"/>
  <c r="AG1207" i="25"/>
  <c r="AH1207" i="25" s="1"/>
  <c r="AG1208" i="25"/>
  <c r="AG1209" i="25"/>
  <c r="AG1210" i="25"/>
  <c r="AG1211" i="25"/>
  <c r="AG1212" i="25"/>
  <c r="AH1212" i="25" s="1"/>
  <c r="AG1213" i="25"/>
  <c r="AH1213" i="25" s="1"/>
  <c r="AG1214" i="25"/>
  <c r="AG1215" i="25"/>
  <c r="AG1216" i="25"/>
  <c r="AH1216" i="25" s="1"/>
  <c r="AG1217" i="25"/>
  <c r="AH1217" i="25" s="1"/>
  <c r="AG1218" i="25"/>
  <c r="AG1219" i="25"/>
  <c r="AH1219" i="25" s="1"/>
  <c r="AG1220" i="25"/>
  <c r="AG1221" i="25"/>
  <c r="AG1222" i="25"/>
  <c r="AG1223" i="25"/>
  <c r="AG1224" i="25"/>
  <c r="AG1225" i="25"/>
  <c r="AH1225" i="25" s="1"/>
  <c r="AG1226" i="25"/>
  <c r="AH1226" i="25" s="1"/>
  <c r="AG1227" i="25"/>
  <c r="AG1228" i="25"/>
  <c r="AH1228" i="25" s="1"/>
  <c r="AG1229" i="25"/>
  <c r="AH1229" i="25" s="1"/>
  <c r="AG1230" i="25"/>
  <c r="AG1231" i="25"/>
  <c r="AH1231" i="25" s="1"/>
  <c r="AG1232" i="25"/>
  <c r="AG1233" i="25"/>
  <c r="AG1234" i="25"/>
  <c r="AG1235" i="25"/>
  <c r="AG1236" i="25"/>
  <c r="AG1237" i="25"/>
  <c r="AG1238" i="25"/>
  <c r="AH1238" i="25" s="1"/>
  <c r="AG1239" i="25"/>
  <c r="AG1240" i="25"/>
  <c r="AH1240" i="25" s="1"/>
  <c r="AG1241" i="25"/>
  <c r="AG1242" i="25"/>
  <c r="AG1243" i="25"/>
  <c r="AG1244" i="25"/>
  <c r="AG1245" i="25"/>
  <c r="AG1246" i="25"/>
  <c r="AG1247" i="25"/>
  <c r="AG1248" i="25"/>
  <c r="AG1249" i="25"/>
  <c r="AG1250" i="25"/>
  <c r="AG1251" i="25"/>
  <c r="AG1252" i="25"/>
  <c r="AH1252" i="25" s="1"/>
  <c r="AG1253" i="25"/>
  <c r="AH1253" i="25" s="1"/>
  <c r="AG1254" i="25"/>
  <c r="AG1255" i="25"/>
  <c r="AH1255" i="25" s="1"/>
  <c r="AG1256" i="25"/>
  <c r="AG1257" i="25"/>
  <c r="AG1258" i="25"/>
  <c r="AG1259" i="25"/>
  <c r="AG1260" i="25"/>
  <c r="AH1260" i="25" s="1"/>
  <c r="AG1261" i="25"/>
  <c r="AH1261" i="25" s="1"/>
  <c r="AG1262" i="25"/>
  <c r="AH1262" i="25" s="1"/>
  <c r="AG1263" i="25"/>
  <c r="AG1264" i="25"/>
  <c r="AH1264" i="25" s="1"/>
  <c r="AG1265" i="25"/>
  <c r="AH1265" i="25" s="1"/>
  <c r="AG1266" i="25"/>
  <c r="AG1267" i="25"/>
  <c r="AG1268" i="25"/>
  <c r="AG1269" i="25"/>
  <c r="AG1270" i="25"/>
  <c r="AG1271" i="25"/>
  <c r="AG1272" i="25"/>
  <c r="AH1272" i="25" s="1"/>
  <c r="AG1273" i="25"/>
  <c r="AH1273" i="25" s="1"/>
  <c r="AG1274" i="25"/>
  <c r="AH1274" i="25" s="1"/>
  <c r="AG1275" i="25"/>
  <c r="AG1276" i="25"/>
  <c r="AH1276" i="25" s="1"/>
  <c r="AG1277" i="25"/>
  <c r="AG1278" i="25"/>
  <c r="AG1279" i="25"/>
  <c r="AG1280" i="25"/>
  <c r="AG1281" i="25"/>
  <c r="AG1282" i="25"/>
  <c r="AG1283" i="25"/>
  <c r="AG1284" i="25"/>
  <c r="AH1284" i="25" s="1"/>
  <c r="AG1285" i="25"/>
  <c r="AH1285" i="25" s="1"/>
  <c r="AG1286" i="25"/>
  <c r="AH1286" i="25" s="1"/>
  <c r="AG1287" i="25"/>
  <c r="AG1288" i="25"/>
  <c r="AH1288" i="25" s="1"/>
  <c r="AG1289" i="25"/>
  <c r="AH1289" i="25" s="1"/>
  <c r="AG1290" i="25"/>
  <c r="AG1291" i="25"/>
  <c r="AH1291" i="25" s="1"/>
  <c r="AG1292" i="25"/>
  <c r="AG1293" i="25"/>
  <c r="AG1294" i="25"/>
  <c r="AG1295" i="25"/>
  <c r="AG1296" i="25"/>
  <c r="AH1296" i="25" s="1"/>
  <c r="AG1297" i="25"/>
  <c r="AH1297" i="25" s="1"/>
  <c r="AG1298" i="25"/>
  <c r="AH1298" i="25" s="1"/>
  <c r="AG1299" i="25"/>
  <c r="AG1300" i="25"/>
  <c r="AH1300" i="25" s="1"/>
  <c r="AG1301" i="25"/>
  <c r="AH1301" i="25" s="1"/>
  <c r="AG1302" i="25"/>
  <c r="AG1303" i="25"/>
  <c r="AG1304" i="25"/>
  <c r="AG1305" i="25"/>
  <c r="AG1306" i="25"/>
  <c r="AG1307" i="25"/>
  <c r="AG1308" i="25"/>
  <c r="AG1309" i="25"/>
  <c r="AH1309" i="25" s="1"/>
  <c r="AG1310" i="25"/>
  <c r="AH1310" i="25" s="1"/>
  <c r="AG1311" i="25"/>
  <c r="AG1312" i="25"/>
  <c r="AH1312" i="25" s="1"/>
  <c r="AG1313" i="25"/>
  <c r="AH1313" i="25" s="1"/>
  <c r="AG1314" i="25"/>
  <c r="AG1315" i="25"/>
  <c r="AG1316" i="25"/>
  <c r="AG1317" i="25"/>
  <c r="AG1318" i="25"/>
  <c r="AG1319" i="25"/>
  <c r="AG1320" i="25"/>
  <c r="AH1320" i="25" s="1"/>
  <c r="AG1321" i="25"/>
  <c r="AH1321" i="25" s="1"/>
  <c r="AG1322" i="25"/>
  <c r="AH1322" i="25" s="1"/>
  <c r="AG1323" i="25"/>
  <c r="AG1324" i="25"/>
  <c r="AH1324" i="25" s="1"/>
  <c r="AG1325" i="25"/>
  <c r="AH1325" i="25" s="1"/>
  <c r="AG1326" i="25"/>
  <c r="AG1327" i="25"/>
  <c r="AG1328" i="25"/>
  <c r="AG1329" i="25"/>
  <c r="AG1330" i="25"/>
  <c r="AG1331" i="25"/>
  <c r="AG1332" i="25"/>
  <c r="AG1333" i="25"/>
  <c r="AH1333" i="25" s="1"/>
  <c r="AG1334" i="25"/>
  <c r="AH1334" i="25" s="1"/>
  <c r="AG1335" i="25"/>
  <c r="AG1336" i="25"/>
  <c r="AH1336" i="25" s="1"/>
  <c r="AG1337" i="25"/>
  <c r="AH1337" i="25" s="1"/>
  <c r="AG1338" i="25"/>
  <c r="AG1339" i="25"/>
  <c r="AH1339" i="25" s="1"/>
  <c r="AG1340" i="25"/>
  <c r="AG1341" i="25"/>
  <c r="AG1342" i="25"/>
  <c r="AG1343" i="25"/>
  <c r="AG1344" i="25"/>
  <c r="AG1345" i="25"/>
  <c r="AG1346" i="25"/>
  <c r="AH1346" i="25" s="1"/>
  <c r="AG1347" i="25"/>
  <c r="AG1348" i="25"/>
  <c r="AH1348" i="25" s="1"/>
  <c r="AG1349" i="25"/>
  <c r="AH1349" i="25" s="1"/>
  <c r="AG1350" i="25"/>
  <c r="AG1351" i="25"/>
  <c r="AH1351" i="25" s="1"/>
  <c r="AG1352" i="25"/>
  <c r="AG1353" i="25"/>
  <c r="AG1354" i="25"/>
  <c r="AG1355" i="25"/>
  <c r="AG1356" i="25"/>
  <c r="AH1356" i="25" s="1"/>
  <c r="AG1357" i="25"/>
  <c r="AH1357" i="25" s="1"/>
  <c r="AG1358" i="25"/>
  <c r="AG1359" i="25"/>
  <c r="AG1360" i="25"/>
  <c r="AH1360" i="25" s="1"/>
  <c r="AG1361" i="25"/>
  <c r="AH1361" i="25" s="1"/>
  <c r="AG1362" i="25"/>
  <c r="AG1363" i="25"/>
  <c r="AH1363" i="25" s="1"/>
  <c r="AG1364" i="25"/>
  <c r="AG1365" i="25"/>
  <c r="AG1366" i="25"/>
  <c r="AG1367" i="25"/>
  <c r="AG1368" i="25"/>
  <c r="AG1369" i="25"/>
  <c r="AH1369" i="25" s="1"/>
  <c r="AG1370" i="25"/>
  <c r="AH1370" i="25" s="1"/>
  <c r="AG1371" i="25"/>
  <c r="AG1372" i="25"/>
  <c r="AH1372" i="25" s="1"/>
  <c r="AG1373" i="25"/>
  <c r="AH1373" i="25" s="1"/>
  <c r="AG1374" i="25"/>
  <c r="AG1375" i="25"/>
  <c r="AH1375" i="25" s="1"/>
  <c r="AG1376" i="25"/>
  <c r="AG1377" i="25"/>
  <c r="AG1378" i="25"/>
  <c r="AG1379" i="25"/>
  <c r="AG1380" i="25"/>
  <c r="AG1381" i="25"/>
  <c r="AG1382" i="25"/>
  <c r="AH1382" i="25" s="1"/>
  <c r="AG1383" i="25"/>
  <c r="AG1384" i="25"/>
  <c r="AH1384" i="25" s="1"/>
  <c r="AG1385" i="25"/>
  <c r="AG1386" i="25"/>
  <c r="AG1387" i="25"/>
  <c r="AG1388" i="25"/>
  <c r="AG1389" i="25"/>
  <c r="AG1390" i="25"/>
  <c r="AG1391" i="25"/>
  <c r="AG1392" i="25"/>
  <c r="AG1393" i="25"/>
  <c r="AG1394" i="25"/>
  <c r="AG1395" i="25"/>
  <c r="AG1396" i="25"/>
  <c r="AH1396" i="25" s="1"/>
  <c r="AG1397" i="25"/>
  <c r="AH1397" i="25" s="1"/>
  <c r="AG1398" i="25"/>
  <c r="AG1399" i="25"/>
  <c r="AH1399" i="25" s="1"/>
  <c r="AG1400" i="25"/>
  <c r="AG1401" i="25"/>
  <c r="AG1402" i="25"/>
  <c r="AG1403" i="25"/>
  <c r="AG1404" i="25"/>
  <c r="AH1404" i="25" s="1"/>
  <c r="AG1405" i="25"/>
  <c r="AH1405" i="25" s="1"/>
  <c r="AG1406" i="25"/>
  <c r="AH1406" i="25" s="1"/>
  <c r="AG1407" i="25"/>
  <c r="AG1408" i="25"/>
  <c r="AH1408" i="25" s="1"/>
  <c r="AG1409" i="25"/>
  <c r="AH1409" i="25" s="1"/>
  <c r="AG1410" i="25"/>
  <c r="AG1411" i="25"/>
  <c r="AG1412" i="25"/>
  <c r="AG1413" i="25"/>
  <c r="AG1414" i="25"/>
  <c r="AG1415" i="25"/>
  <c r="AG1416" i="25"/>
  <c r="AH1416" i="25" s="1"/>
  <c r="AG1417" i="25"/>
  <c r="AH1417" i="25" s="1"/>
  <c r="AG1418" i="25"/>
  <c r="AH1418" i="25" s="1"/>
  <c r="AG1419" i="25"/>
  <c r="AG1420" i="25"/>
  <c r="AH1420" i="25" s="1"/>
  <c r="AG1421" i="25"/>
  <c r="AG1422" i="25"/>
  <c r="AG1423" i="25"/>
  <c r="AG1424" i="25"/>
  <c r="AG1425" i="25"/>
  <c r="AG1426" i="25"/>
  <c r="AG1427" i="25"/>
  <c r="AG1428" i="25"/>
  <c r="AH1428" i="25" s="1"/>
  <c r="AG1429" i="25"/>
  <c r="AH1429" i="25" s="1"/>
  <c r="AG1430" i="25"/>
  <c r="AH1430" i="25" s="1"/>
  <c r="AG1431" i="25"/>
  <c r="AG1432" i="25"/>
  <c r="AH1432" i="25" s="1"/>
  <c r="AG1433" i="25"/>
  <c r="AH1433" i="25" s="1"/>
  <c r="AG1434" i="25"/>
  <c r="AG1435" i="25"/>
  <c r="AH1435" i="25" s="1"/>
  <c r="AG1436" i="25"/>
  <c r="AG1437" i="25"/>
  <c r="AG1438" i="25"/>
  <c r="AG1439" i="25"/>
  <c r="AG1440" i="25"/>
  <c r="AH1440" i="25" s="1"/>
  <c r="AG1441" i="25"/>
  <c r="AH1441" i="25" s="1"/>
  <c r="AG1442" i="25"/>
  <c r="AH1442" i="25" s="1"/>
  <c r="AG1443" i="25"/>
  <c r="AG1444" i="25"/>
  <c r="AH1444" i="25" s="1"/>
  <c r="AG1445" i="25"/>
  <c r="AH1445" i="25" s="1"/>
  <c r="AG1446" i="25"/>
  <c r="AG1447" i="25"/>
  <c r="AG1448" i="25"/>
  <c r="AG1449" i="25"/>
  <c r="AG1450" i="25"/>
  <c r="AG1451" i="25"/>
  <c r="AG1452" i="25"/>
  <c r="AG1453" i="25"/>
  <c r="AH1453" i="25" s="1"/>
  <c r="AG1454" i="25"/>
  <c r="AH1454" i="25" s="1"/>
  <c r="AG1455" i="25"/>
  <c r="AG1456" i="25"/>
  <c r="AH1456" i="25" s="1"/>
  <c r="AG1457" i="25"/>
  <c r="AH1457" i="25" s="1"/>
  <c r="AG1458" i="25"/>
  <c r="AG1459" i="25"/>
  <c r="AG1460" i="25"/>
  <c r="AG1461" i="25"/>
  <c r="AG1462" i="25"/>
  <c r="AG1463" i="25"/>
  <c r="AG1464" i="25"/>
  <c r="AH1464" i="25" s="1"/>
  <c r="AG1465" i="25"/>
  <c r="AH1465" i="25" s="1"/>
  <c r="AG1466" i="25"/>
  <c r="AH1466" i="25" s="1"/>
  <c r="AG1467" i="25"/>
  <c r="AG1468" i="25"/>
  <c r="AH1468" i="25" s="1"/>
  <c r="AG1469" i="25"/>
  <c r="AH1469" i="25" s="1"/>
  <c r="AG1470" i="25"/>
  <c r="AG1471" i="25"/>
  <c r="AG1472" i="25"/>
  <c r="AG1473" i="25"/>
  <c r="AG1474" i="25"/>
  <c r="AG1475" i="25"/>
  <c r="AG1476" i="25"/>
  <c r="AG1477" i="25"/>
  <c r="AH1477" i="25" s="1"/>
  <c r="AG1478" i="25"/>
  <c r="AH1478" i="25" s="1"/>
  <c r="AG1479" i="25"/>
  <c r="AG1480" i="25"/>
  <c r="AH1480" i="25" s="1"/>
  <c r="AG1481" i="25"/>
  <c r="AH1481" i="25" s="1"/>
  <c r="AG1482" i="25"/>
  <c r="AG1483" i="25"/>
  <c r="AH1483" i="25" s="1"/>
  <c r="AG1484" i="25"/>
  <c r="AG1485" i="25"/>
  <c r="AG1486" i="25"/>
  <c r="AG1487" i="25"/>
  <c r="AG1488" i="25"/>
  <c r="AG1489" i="25"/>
  <c r="AG1490" i="25"/>
  <c r="AH1490" i="25" s="1"/>
  <c r="AG1491" i="25"/>
  <c r="AG1492" i="25"/>
  <c r="AH1492" i="25" s="1"/>
  <c r="AG1493" i="25"/>
  <c r="AH1493" i="25" s="1"/>
  <c r="AG1494" i="25"/>
  <c r="AG1495" i="25"/>
  <c r="AH1495" i="25" s="1"/>
  <c r="AG1496" i="25"/>
  <c r="AG1497" i="25"/>
  <c r="AG1498" i="25"/>
  <c r="AG1499" i="25"/>
  <c r="AG1500" i="25"/>
  <c r="AH1500" i="25" s="1"/>
  <c r="AG1501" i="25"/>
  <c r="AH1501" i="25" s="1"/>
  <c r="AG1502" i="25"/>
  <c r="AG1503" i="25"/>
  <c r="AG1504" i="25"/>
  <c r="AH1504" i="25" s="1"/>
  <c r="AG1505" i="25"/>
  <c r="AH1505" i="25" s="1"/>
  <c r="AG1506" i="25"/>
  <c r="AG1507" i="25"/>
  <c r="AH1507" i="25" s="1"/>
  <c r="AG1508" i="25"/>
  <c r="AG1509" i="25"/>
  <c r="AG1510" i="25"/>
  <c r="AG1511" i="25"/>
  <c r="AG1512" i="25"/>
  <c r="AG1513" i="25"/>
  <c r="AH1513" i="25" s="1"/>
  <c r="AG1514" i="25"/>
  <c r="AH1514" i="25" s="1"/>
  <c r="AG1515" i="25"/>
  <c r="AG1516" i="25"/>
  <c r="AH1516" i="25" s="1"/>
  <c r="AG1517" i="25"/>
  <c r="AH1517" i="25" s="1"/>
  <c r="AG1518" i="25"/>
  <c r="AG1519" i="25"/>
  <c r="AH1519" i="25" s="1"/>
  <c r="AG1520" i="25"/>
  <c r="AG1521" i="25"/>
  <c r="AG1522" i="25"/>
  <c r="AG1523" i="25"/>
  <c r="AG1524" i="25"/>
  <c r="AG1525" i="25"/>
  <c r="AG1526" i="25"/>
  <c r="AH1526" i="25" s="1"/>
  <c r="AG1527" i="25"/>
  <c r="AG1528" i="25"/>
  <c r="AH1528" i="25" s="1"/>
  <c r="AG1529" i="25"/>
  <c r="AG1530" i="25"/>
  <c r="AG1531" i="25"/>
  <c r="AG1532" i="25"/>
  <c r="AG1533" i="25"/>
  <c r="AG1534" i="25"/>
  <c r="AG1535" i="25"/>
  <c r="AG1536" i="25"/>
  <c r="AG1537" i="25"/>
  <c r="AG1538" i="25"/>
  <c r="AG1539" i="25"/>
  <c r="AG1540" i="25"/>
  <c r="AH1540" i="25" s="1"/>
  <c r="AG1541" i="25"/>
  <c r="AH1541" i="25" s="1"/>
  <c r="AG1542" i="25"/>
  <c r="AG1543" i="25"/>
  <c r="AH1543" i="25" s="1"/>
  <c r="AG1544" i="25"/>
  <c r="AG1545" i="25"/>
  <c r="AG1546" i="25"/>
  <c r="AG1547" i="25"/>
  <c r="AG1548" i="25"/>
  <c r="AH1548" i="25" s="1"/>
  <c r="AG1549" i="25"/>
  <c r="AH1549" i="25" s="1"/>
  <c r="AG1550" i="25"/>
  <c r="AH1550" i="25" s="1"/>
  <c r="AG1551" i="25"/>
  <c r="AG1552" i="25"/>
  <c r="AH1552" i="25" s="1"/>
  <c r="AG1553" i="25"/>
  <c r="AH1553" i="25" s="1"/>
  <c r="AG1554" i="25"/>
  <c r="AG1555" i="25"/>
  <c r="AG1556" i="25"/>
  <c r="AG1557" i="25"/>
  <c r="AG1558" i="25"/>
  <c r="AG1559" i="25"/>
  <c r="AG1560" i="25"/>
  <c r="AH1560" i="25" s="1"/>
  <c r="AG1561" i="25"/>
  <c r="AH1561" i="25" s="1"/>
  <c r="AG1562" i="25"/>
  <c r="AH1562" i="25" s="1"/>
  <c r="AG1563" i="25"/>
  <c r="AG1564" i="25"/>
  <c r="AH1564" i="25" s="1"/>
  <c r="AG1565" i="25"/>
  <c r="AG1566" i="25"/>
  <c r="AG1567" i="25"/>
  <c r="AG1568" i="25"/>
  <c r="AG1569" i="25"/>
  <c r="AG1570" i="25"/>
  <c r="AG1571" i="25"/>
  <c r="AG1572" i="25"/>
  <c r="AH1572" i="25" s="1"/>
  <c r="AG1573" i="25"/>
  <c r="AH1573" i="25" s="1"/>
  <c r="AG1574" i="25"/>
  <c r="AH1574" i="25" s="1"/>
  <c r="AG1575" i="25"/>
  <c r="AG1576" i="25"/>
  <c r="AH1576" i="25" s="1"/>
  <c r="AG1577" i="25"/>
  <c r="AH1577" i="25" s="1"/>
  <c r="AG1578" i="25"/>
  <c r="AG1579" i="25"/>
  <c r="AH1579" i="25" s="1"/>
  <c r="AG1580" i="25"/>
  <c r="AG1581" i="25"/>
  <c r="AG1582" i="25"/>
  <c r="AG1583" i="25"/>
  <c r="AG1584" i="25"/>
  <c r="AG1585" i="25"/>
  <c r="AH1585" i="25" s="1"/>
  <c r="AG1586" i="25"/>
  <c r="AH1586" i="25" s="1"/>
  <c r="AG1587" i="25"/>
  <c r="AG1588" i="25"/>
  <c r="AH1588" i="25" s="1"/>
  <c r="AG1589" i="25"/>
  <c r="AH1589" i="25" s="1"/>
  <c r="AG1590" i="25"/>
  <c r="AG1591" i="25"/>
  <c r="AG1592" i="25"/>
  <c r="AG1593" i="25"/>
  <c r="AG1594" i="25"/>
  <c r="AG1595" i="25"/>
  <c r="AG1596" i="25"/>
  <c r="AG1597" i="25"/>
  <c r="AH1597" i="25" s="1"/>
  <c r="AG1598" i="25"/>
  <c r="AH1598" i="25" s="1"/>
  <c r="AG1599" i="25"/>
  <c r="AG1600" i="25"/>
  <c r="AH1600" i="25" s="1"/>
  <c r="AG1601" i="25"/>
  <c r="AH1601" i="25" s="1"/>
  <c r="AG1602" i="25"/>
  <c r="AG1603" i="25"/>
  <c r="AG1604" i="25"/>
  <c r="AG1605" i="25"/>
  <c r="AG1606" i="25"/>
  <c r="AG1607" i="25"/>
  <c r="AG1608" i="25"/>
  <c r="AH1608" i="25" s="1"/>
  <c r="AG1609" i="25"/>
  <c r="AH1609" i="25" s="1"/>
  <c r="AG1610" i="25"/>
  <c r="AH1610" i="25" s="1"/>
  <c r="AG1611" i="25"/>
  <c r="AG1612" i="25"/>
  <c r="AH1612" i="25" s="1"/>
  <c r="AG1613" i="25"/>
  <c r="AH1613" i="25" s="1"/>
  <c r="AG1614" i="25"/>
  <c r="AG1615" i="25"/>
  <c r="AG1616" i="25"/>
  <c r="AG1617" i="25"/>
  <c r="AG1618" i="25"/>
  <c r="AG1619" i="25"/>
  <c r="AG1620" i="25"/>
  <c r="AG1621" i="25"/>
  <c r="AH1621" i="25" s="1"/>
  <c r="AG1622" i="25"/>
  <c r="AH1622" i="25" s="1"/>
  <c r="AG1623" i="25"/>
  <c r="AG1624" i="25"/>
  <c r="AH1624" i="25" s="1"/>
  <c r="AG1625" i="25"/>
  <c r="AH1625" i="25" s="1"/>
  <c r="AG1626" i="25"/>
  <c r="AG1627" i="25"/>
  <c r="AH1627" i="25" s="1"/>
  <c r="AG1628" i="25"/>
  <c r="AG1629" i="25"/>
  <c r="AG1630" i="25"/>
  <c r="AG1631" i="25"/>
  <c r="AG1632" i="25"/>
  <c r="AG1633" i="25"/>
  <c r="AG1634" i="25"/>
  <c r="AH1634" i="25" s="1"/>
  <c r="AG1635" i="25"/>
  <c r="AG1636" i="25"/>
  <c r="AH1636" i="25" s="1"/>
  <c r="AG1637" i="25"/>
  <c r="AH1637" i="25" s="1"/>
  <c r="AG1638" i="25"/>
  <c r="AG1639" i="25"/>
  <c r="AH1639" i="25" s="1"/>
  <c r="AG1640" i="25"/>
  <c r="AG1641" i="25"/>
  <c r="AG1642" i="25"/>
  <c r="AG1643" i="25"/>
  <c r="AG1644" i="25"/>
  <c r="AH1644" i="25" s="1"/>
  <c r="AG1645" i="25"/>
  <c r="AH1645" i="25" s="1"/>
  <c r="AG1646" i="25"/>
  <c r="AG1647" i="25"/>
  <c r="AG1648" i="25"/>
  <c r="AH1648" i="25" s="1"/>
  <c r="AG1649" i="25"/>
  <c r="AH1649" i="25" s="1"/>
  <c r="AG1650" i="25"/>
  <c r="AG1651" i="25"/>
  <c r="AH1651" i="25" s="1"/>
  <c r="AG1652" i="25"/>
  <c r="AG1653" i="25"/>
  <c r="AG1654" i="25"/>
  <c r="AG1655" i="25"/>
  <c r="AG1656" i="25"/>
  <c r="AG1657" i="25"/>
  <c r="AH1657" i="25" s="1"/>
  <c r="AG1658" i="25"/>
  <c r="AH1658" i="25" s="1"/>
  <c r="AG1659" i="25"/>
  <c r="AG1660" i="25"/>
  <c r="AH1660" i="25" s="1"/>
  <c r="AG1661" i="25"/>
  <c r="AH1661" i="25" s="1"/>
  <c r="AG1662" i="25"/>
  <c r="AG1663" i="25"/>
  <c r="AH1663" i="25" s="1"/>
  <c r="AG1664" i="25"/>
  <c r="AG1665" i="25"/>
  <c r="AG1666" i="25"/>
  <c r="AG1667" i="25"/>
  <c r="AG1668" i="25"/>
  <c r="AG1669" i="25"/>
  <c r="AG1670" i="25"/>
  <c r="AH1670" i="25" s="1"/>
  <c r="AG1671" i="25"/>
  <c r="AG1672" i="25"/>
  <c r="AH1672" i="25" s="1"/>
  <c r="AG1673" i="25"/>
  <c r="AG1674" i="25"/>
  <c r="AG1675" i="25"/>
  <c r="AG1676" i="25"/>
  <c r="AG1677" i="25"/>
  <c r="AG1678" i="25"/>
  <c r="AG1679" i="25"/>
  <c r="AG1680" i="25"/>
  <c r="AG1681" i="25"/>
  <c r="AG1682" i="25"/>
  <c r="AG1683" i="25"/>
  <c r="AG1684" i="25"/>
  <c r="AH1684" i="25" s="1"/>
  <c r="AG1685" i="25"/>
  <c r="AH1685" i="25" s="1"/>
  <c r="AG1686" i="25"/>
  <c r="AG1687" i="25"/>
  <c r="AH1687" i="25" s="1"/>
  <c r="AG1688" i="25"/>
  <c r="AG1689" i="25"/>
  <c r="AG1690" i="25"/>
  <c r="AG1691" i="25"/>
  <c r="AG1692" i="25"/>
  <c r="AH1692" i="25" s="1"/>
  <c r="AG1693" i="25"/>
  <c r="AH1693" i="25" s="1"/>
  <c r="AG1694" i="25"/>
  <c r="AH1694" i="25" s="1"/>
  <c r="AG1695" i="25"/>
  <c r="AG1696" i="25"/>
  <c r="AH1696" i="25" s="1"/>
  <c r="AG1697" i="25"/>
  <c r="AH1697" i="25" s="1"/>
  <c r="AG1698" i="25"/>
  <c r="AG1699" i="25"/>
  <c r="AH1699" i="25" s="1"/>
  <c r="AG1700" i="25"/>
  <c r="AG1701" i="25"/>
  <c r="AG1702" i="25"/>
  <c r="AG1703" i="25"/>
  <c r="AG1704" i="25"/>
  <c r="AH1704" i="25" s="1"/>
  <c r="AG1705" i="25"/>
  <c r="AH1705" i="25" s="1"/>
  <c r="AG1706" i="25"/>
  <c r="AH1706" i="25" s="1"/>
  <c r="AG1707" i="25"/>
  <c r="AG1708" i="25"/>
  <c r="AH1708" i="25" s="1"/>
  <c r="AG1709" i="25"/>
  <c r="AH1709" i="25" s="1"/>
  <c r="AG1710" i="25"/>
  <c r="AG1711" i="25"/>
  <c r="AH1711" i="25" s="1"/>
  <c r="AG1712" i="25"/>
  <c r="AG1713" i="25"/>
  <c r="AG1714" i="25"/>
  <c r="AG1715" i="25"/>
  <c r="AG1716" i="25"/>
  <c r="AH1716" i="25" s="1"/>
  <c r="AG1717" i="25"/>
  <c r="AH1717" i="25" s="1"/>
  <c r="AG1718" i="25"/>
  <c r="AH1718" i="25" s="1"/>
  <c r="AG1719" i="25"/>
  <c r="AG1720" i="25"/>
  <c r="AH1720" i="25" s="1"/>
  <c r="AG1721" i="25"/>
  <c r="AH1721" i="25" s="1"/>
  <c r="AG1722" i="25"/>
  <c r="AG1723" i="25"/>
  <c r="AH1723" i="25" s="1"/>
  <c r="AG1724" i="25"/>
  <c r="AG1725" i="25"/>
  <c r="AG1726" i="25"/>
  <c r="AG1727" i="25"/>
  <c r="AG1728" i="25"/>
  <c r="AH1728" i="25" s="1"/>
  <c r="AG1729" i="25"/>
  <c r="AH1729" i="25" s="1"/>
  <c r="AG1730" i="25"/>
  <c r="AH1730" i="25" s="1"/>
  <c r="AG1731" i="25"/>
  <c r="AG1732" i="25"/>
  <c r="AH1732" i="25" s="1"/>
  <c r="AG1733" i="25"/>
  <c r="AH1733" i="25" s="1"/>
  <c r="AG1734" i="25"/>
  <c r="AG1735" i="25"/>
  <c r="AH1735" i="25" s="1"/>
  <c r="AG1736" i="25"/>
  <c r="AG1737" i="25"/>
  <c r="AG1738" i="25"/>
  <c r="AG1739" i="25"/>
  <c r="AG1740" i="25"/>
  <c r="AH1740" i="25" s="1"/>
  <c r="AG1741" i="25"/>
  <c r="AH1741" i="25" s="1"/>
  <c r="AG1742" i="25"/>
  <c r="AH1742" i="25" s="1"/>
  <c r="AG1743" i="25"/>
  <c r="AG1744" i="25"/>
  <c r="AH1744" i="25" s="1"/>
  <c r="AG1745" i="25"/>
  <c r="AH1745" i="25" s="1"/>
  <c r="AG1746" i="25"/>
  <c r="AG1747" i="25"/>
  <c r="AH1747" i="25" s="1"/>
  <c r="AG1748" i="25"/>
  <c r="AG1749" i="25"/>
  <c r="AG1750" i="25"/>
  <c r="AG1751" i="25"/>
  <c r="AG1752" i="25"/>
  <c r="AH1752" i="25" s="1"/>
  <c r="AG1753" i="25"/>
  <c r="AH1753" i="25" s="1"/>
  <c r="AG1754" i="25"/>
  <c r="AH1754" i="25" s="1"/>
  <c r="AG1755" i="25"/>
  <c r="AG1756" i="25"/>
  <c r="AH1756" i="25" s="1"/>
  <c r="AG1757" i="25"/>
  <c r="AH1757" i="25" s="1"/>
  <c r="AG1758" i="25"/>
  <c r="AG1759" i="25"/>
  <c r="AH1759" i="25" s="1"/>
  <c r="AG1760" i="25"/>
  <c r="AG1761" i="25"/>
  <c r="AG1762" i="25"/>
  <c r="AG1763" i="25"/>
  <c r="AG1764" i="25"/>
  <c r="AH1764" i="25" s="1"/>
  <c r="AG1765" i="25"/>
  <c r="AH1765" i="25" s="1"/>
  <c r="AG1766" i="25"/>
  <c r="AH1766" i="25" s="1"/>
  <c r="AG1767" i="25"/>
  <c r="AG1768" i="25"/>
  <c r="AH1768" i="25" s="1"/>
  <c r="AG1769" i="25"/>
  <c r="AH1769" i="25" s="1"/>
  <c r="AG1770" i="25"/>
  <c r="AG1771" i="25"/>
  <c r="AH1771" i="25" s="1"/>
  <c r="AG1772" i="25"/>
  <c r="AG1773" i="25"/>
  <c r="AG1774" i="25"/>
  <c r="AG1775" i="25"/>
  <c r="AG1776" i="25"/>
  <c r="AH1776" i="25" s="1"/>
  <c r="AG1777" i="25"/>
  <c r="AH1777" i="25" s="1"/>
  <c r="AG1778" i="25"/>
  <c r="AH1778" i="25" s="1"/>
  <c r="AG8" i="25"/>
  <c r="AH9" i="25"/>
  <c r="AH10" i="25"/>
  <c r="AH11" i="25"/>
  <c r="AH12" i="25"/>
  <c r="AH18" i="25"/>
  <c r="AH21" i="25"/>
  <c r="AH22" i="25"/>
  <c r="AH23" i="25"/>
  <c r="AH24" i="25"/>
  <c r="AH27" i="25"/>
  <c r="AH28" i="25"/>
  <c r="AH30" i="25"/>
  <c r="AH33" i="25"/>
  <c r="AH34" i="25"/>
  <c r="AH35" i="25"/>
  <c r="AH42" i="25"/>
  <c r="AH45" i="25"/>
  <c r="AH46" i="25"/>
  <c r="AH47" i="25"/>
  <c r="AH48" i="25"/>
  <c r="AH51" i="25"/>
  <c r="AH52" i="25"/>
  <c r="AH54" i="25"/>
  <c r="AH57" i="25"/>
  <c r="AH58" i="25"/>
  <c r="AH59" i="25"/>
  <c r="AH63" i="25"/>
  <c r="AH64" i="25"/>
  <c r="AH66" i="25"/>
  <c r="AH69" i="25"/>
  <c r="AH70" i="25"/>
  <c r="AH71" i="25"/>
  <c r="AH76" i="25"/>
  <c r="AH78" i="25"/>
  <c r="AH81" i="25"/>
  <c r="AH82" i="25"/>
  <c r="AH83" i="25"/>
  <c r="AH90" i="25"/>
  <c r="AH93" i="25"/>
  <c r="AH94" i="25"/>
  <c r="AH95" i="25"/>
  <c r="AH99" i="25"/>
  <c r="AH100" i="25"/>
  <c r="AH102" i="25"/>
  <c r="AH105" i="25"/>
  <c r="AH106" i="25"/>
  <c r="AH107" i="25"/>
  <c r="AH112" i="25"/>
  <c r="AH114" i="25"/>
  <c r="AH117" i="25"/>
  <c r="AH118" i="25"/>
  <c r="AH119" i="25"/>
  <c r="AH123" i="25"/>
  <c r="AH124" i="25"/>
  <c r="AH126" i="25"/>
  <c r="AH129" i="25"/>
  <c r="AH130" i="25"/>
  <c r="AH131" i="25"/>
  <c r="AH135" i="25"/>
  <c r="AH136" i="25"/>
  <c r="AH138" i="25"/>
  <c r="AH141" i="25"/>
  <c r="AH142" i="25"/>
  <c r="AH143" i="25"/>
  <c r="AH148" i="25"/>
  <c r="AH150" i="25"/>
  <c r="AH153" i="25"/>
  <c r="AH154" i="25"/>
  <c r="AH155" i="25"/>
  <c r="AH162" i="25"/>
  <c r="AH165" i="25"/>
  <c r="AH166" i="25"/>
  <c r="AH167" i="25"/>
  <c r="AH171" i="25"/>
  <c r="AH172" i="25"/>
  <c r="AH174" i="25"/>
  <c r="AH177" i="25"/>
  <c r="AH178" i="25"/>
  <c r="AH179" i="25"/>
  <c r="AH183" i="25"/>
  <c r="AH184" i="25"/>
  <c r="AH186" i="25"/>
  <c r="AH189" i="25"/>
  <c r="AH190" i="25"/>
  <c r="AH191" i="25"/>
  <c r="AH195" i="25"/>
  <c r="AH198" i="25"/>
  <c r="AH199" i="25"/>
  <c r="AH201" i="25"/>
  <c r="AH202" i="25"/>
  <c r="AH203" i="25"/>
  <c r="AH207" i="25"/>
  <c r="AH208" i="25"/>
  <c r="AH210" i="25"/>
  <c r="AH213" i="25"/>
  <c r="AH214" i="25"/>
  <c r="AH215" i="25"/>
  <c r="AH222" i="25"/>
  <c r="AH225" i="25"/>
  <c r="AH226" i="25"/>
  <c r="AH227" i="25"/>
  <c r="AH234" i="25"/>
  <c r="AH237" i="25"/>
  <c r="AH238" i="25"/>
  <c r="AH239" i="25"/>
  <c r="AH243" i="25"/>
  <c r="AH244" i="25"/>
  <c r="AH246" i="25"/>
  <c r="AH249" i="25"/>
  <c r="AH250" i="25"/>
  <c r="AH251" i="25"/>
  <c r="AH252" i="25"/>
  <c r="AH255" i="25"/>
  <c r="AH258" i="25"/>
  <c r="AH261" i="25"/>
  <c r="AH262" i="25"/>
  <c r="AH263" i="25"/>
  <c r="AH267" i="25"/>
  <c r="AH270" i="25"/>
  <c r="AH273" i="25"/>
  <c r="AH274" i="25"/>
  <c r="AH275" i="25"/>
  <c r="AH282" i="25"/>
  <c r="AH283" i="25"/>
  <c r="AH285" i="25"/>
  <c r="AH286" i="25"/>
  <c r="AH287" i="25"/>
  <c r="AH292" i="25"/>
  <c r="AH294" i="25"/>
  <c r="AH297" i="25"/>
  <c r="AH298" i="25"/>
  <c r="AH299" i="25"/>
  <c r="AH306" i="25"/>
  <c r="AH309" i="25"/>
  <c r="AH310" i="25"/>
  <c r="AH311" i="25"/>
  <c r="AH312" i="25"/>
  <c r="AH313" i="25"/>
  <c r="AH318" i="25"/>
  <c r="AH321" i="25"/>
  <c r="AH322" i="25"/>
  <c r="AH323" i="25"/>
  <c r="AH327" i="25"/>
  <c r="AH330" i="25"/>
  <c r="AH333" i="25"/>
  <c r="AH334" i="25"/>
  <c r="AH335" i="25"/>
  <c r="AH336" i="25"/>
  <c r="AH339" i="25"/>
  <c r="AH342" i="25"/>
  <c r="AH345" i="25"/>
  <c r="AH346" i="25"/>
  <c r="AH347" i="25"/>
  <c r="AH352" i="25"/>
  <c r="AH353" i="25"/>
  <c r="AH354" i="25"/>
  <c r="AH357" i="25"/>
  <c r="AH358" i="25"/>
  <c r="AH359" i="25"/>
  <c r="AH364" i="25"/>
  <c r="AH366" i="25"/>
  <c r="AH369" i="25"/>
  <c r="AH370" i="25"/>
  <c r="AH371" i="25"/>
  <c r="AH372" i="25"/>
  <c r="AH378" i="25"/>
  <c r="AH381" i="25"/>
  <c r="AH382" i="25"/>
  <c r="AH383" i="25"/>
  <c r="AH388" i="25"/>
  <c r="AH390" i="25"/>
  <c r="AH393" i="25"/>
  <c r="AH394" i="25"/>
  <c r="AH395" i="25"/>
  <c r="AH396" i="25"/>
  <c r="AH399" i="25"/>
  <c r="AH400" i="25"/>
  <c r="AH402" i="25"/>
  <c r="AH405" i="25"/>
  <c r="AH406" i="25"/>
  <c r="AH407" i="25"/>
  <c r="AH408" i="25"/>
  <c r="AH411" i="25"/>
  <c r="AH414" i="25"/>
  <c r="AH415" i="25"/>
  <c r="AH417" i="25"/>
  <c r="AH418" i="25"/>
  <c r="AH419" i="25"/>
  <c r="AH423" i="25"/>
  <c r="AH426" i="25"/>
  <c r="AH429" i="25"/>
  <c r="AH430" i="25"/>
  <c r="AH431" i="25"/>
  <c r="AH438" i="25"/>
  <c r="AH439" i="25"/>
  <c r="AH441" i="25"/>
  <c r="AH442" i="25"/>
  <c r="AH443" i="25"/>
  <c r="AH450" i="25"/>
  <c r="AH453" i="25"/>
  <c r="AH454" i="25"/>
  <c r="AH455" i="25"/>
  <c r="AH457" i="25"/>
  <c r="AH459" i="25"/>
  <c r="AH462" i="25"/>
  <c r="AH465" i="25"/>
  <c r="AH466" i="25"/>
  <c r="AH467" i="25"/>
  <c r="AH474" i="25"/>
  <c r="AH477" i="25"/>
  <c r="AH478" i="25"/>
  <c r="AH479" i="25"/>
  <c r="AH480" i="25"/>
  <c r="AH483" i="25"/>
  <c r="AH484" i="25"/>
  <c r="AH486" i="25"/>
  <c r="AH489" i="25"/>
  <c r="AH490" i="25"/>
  <c r="AH491" i="25"/>
  <c r="AH495" i="25"/>
  <c r="AH496" i="25"/>
  <c r="AH497" i="25"/>
  <c r="AH498" i="25"/>
  <c r="AH499" i="25"/>
  <c r="AH501" i="25"/>
  <c r="AH502" i="25"/>
  <c r="AH503" i="25"/>
  <c r="AH513" i="25"/>
  <c r="AH514" i="25"/>
  <c r="AH515" i="25"/>
  <c r="AH517" i="25"/>
  <c r="AH519" i="25"/>
  <c r="AH522" i="25"/>
  <c r="AH525" i="25"/>
  <c r="AH526" i="25"/>
  <c r="AH527" i="25"/>
  <c r="AH531" i="25"/>
  <c r="AH534" i="25"/>
  <c r="AH537" i="25"/>
  <c r="AH538" i="25"/>
  <c r="AH539" i="25"/>
  <c r="AH543" i="25"/>
  <c r="AH546" i="25"/>
  <c r="AH547" i="25"/>
  <c r="AH549" i="25"/>
  <c r="AH550" i="25"/>
  <c r="AH551" i="25"/>
  <c r="AH552" i="25"/>
  <c r="AH553" i="25"/>
  <c r="AH555" i="25"/>
  <c r="AH558" i="25"/>
  <c r="AH561" i="25"/>
  <c r="AH562" i="25"/>
  <c r="AH563" i="25"/>
  <c r="AH567" i="25"/>
  <c r="AH570" i="25"/>
  <c r="AH573" i="25"/>
  <c r="AH574" i="25"/>
  <c r="AH575" i="25"/>
  <c r="AH579" i="25"/>
  <c r="AH580" i="25"/>
  <c r="AH582" i="25"/>
  <c r="AH583" i="25"/>
  <c r="AH585" i="25"/>
  <c r="AH586" i="25"/>
  <c r="AH587" i="25"/>
  <c r="AH591" i="25"/>
  <c r="AH594" i="25"/>
  <c r="AH595" i="25"/>
  <c r="AH597" i="25"/>
  <c r="AH598" i="25"/>
  <c r="AH599" i="25"/>
  <c r="AH600" i="25"/>
  <c r="AH606" i="25"/>
  <c r="AH609" i="25"/>
  <c r="AH610" i="25"/>
  <c r="AH611" i="25"/>
  <c r="AH612" i="25"/>
  <c r="AH613" i="25"/>
  <c r="AH618" i="25"/>
  <c r="AH619" i="25"/>
  <c r="AH621" i="25"/>
  <c r="AH622" i="25"/>
  <c r="AH623" i="25"/>
  <c r="AH630" i="25"/>
  <c r="AH631" i="25"/>
  <c r="AH633" i="25"/>
  <c r="AH634" i="25"/>
  <c r="AH635" i="25"/>
  <c r="AH636" i="25"/>
  <c r="AH638" i="25"/>
  <c r="AH639" i="25"/>
  <c r="AH642" i="25"/>
  <c r="AH645" i="25"/>
  <c r="AH646" i="25"/>
  <c r="AH647" i="25"/>
  <c r="AH648" i="25"/>
  <c r="AH649" i="25"/>
  <c r="AH651" i="25"/>
  <c r="AH654" i="25"/>
  <c r="AH657" i="25"/>
  <c r="AH658" i="25"/>
  <c r="AH659" i="25"/>
  <c r="AH663" i="25"/>
  <c r="AH664" i="25"/>
  <c r="AH666" i="25"/>
  <c r="AH669" i="25"/>
  <c r="AH670" i="25"/>
  <c r="AH671" i="25"/>
  <c r="AH675" i="25"/>
  <c r="AH678" i="25"/>
  <c r="AH681" i="25"/>
  <c r="AH682" i="25"/>
  <c r="AH683" i="25"/>
  <c r="AH686" i="25"/>
  <c r="AH687" i="25"/>
  <c r="AH688" i="25"/>
  <c r="AH690" i="25"/>
  <c r="AH693" i="25"/>
  <c r="AH694" i="25"/>
  <c r="AH695" i="25"/>
  <c r="AH696" i="25"/>
  <c r="AH697" i="25"/>
  <c r="AH699" i="25"/>
  <c r="AH700" i="25"/>
  <c r="AH702" i="25"/>
  <c r="AH705" i="25"/>
  <c r="AH706" i="25"/>
  <c r="AH707" i="25"/>
  <c r="AH711" i="25"/>
  <c r="AH714" i="25"/>
  <c r="AH717" i="25"/>
  <c r="AH718" i="25"/>
  <c r="AH719" i="25"/>
  <c r="AH723" i="25"/>
  <c r="AH726" i="25"/>
  <c r="AH727" i="25"/>
  <c r="AH729" i="25"/>
  <c r="AH730" i="25"/>
  <c r="AH731" i="25"/>
  <c r="AH735" i="25"/>
  <c r="AH736" i="25"/>
  <c r="AH738" i="25"/>
  <c r="AH741" i="25"/>
  <c r="AH742" i="25"/>
  <c r="AH743" i="25"/>
  <c r="AH744" i="25"/>
  <c r="AH750" i="25"/>
  <c r="AH753" i="25"/>
  <c r="AH754" i="25"/>
  <c r="AH755" i="25"/>
  <c r="AH759" i="25"/>
  <c r="AH762" i="25"/>
  <c r="AH765" i="25"/>
  <c r="AH766" i="25"/>
  <c r="AH767" i="25"/>
  <c r="AH774" i="25"/>
  <c r="AH777" i="25"/>
  <c r="AH778" i="25"/>
  <c r="AH779" i="25"/>
  <c r="AH780" i="25"/>
  <c r="AH783" i="25"/>
  <c r="AH786" i="25"/>
  <c r="AH789" i="25"/>
  <c r="AH790" i="25"/>
  <c r="AH791" i="25"/>
  <c r="AH795" i="25"/>
  <c r="AH796" i="25"/>
  <c r="AH798" i="25"/>
  <c r="AH801" i="25"/>
  <c r="AH802" i="25"/>
  <c r="AH803" i="25"/>
  <c r="AH807" i="25"/>
  <c r="AH810" i="25"/>
  <c r="AH813" i="25"/>
  <c r="AH814" i="25"/>
  <c r="AH815" i="25"/>
  <c r="AH816" i="25"/>
  <c r="AH817" i="25"/>
  <c r="AH819" i="25"/>
  <c r="AH822" i="25"/>
  <c r="AH825" i="25"/>
  <c r="AH826" i="25"/>
  <c r="AH827" i="25"/>
  <c r="AH828" i="25"/>
  <c r="AH829" i="25"/>
  <c r="AH831" i="25"/>
  <c r="AH832" i="25"/>
  <c r="AH834" i="25"/>
  <c r="AH835" i="25"/>
  <c r="AH837" i="25"/>
  <c r="AH838" i="25"/>
  <c r="AH839" i="25"/>
  <c r="AH843" i="25"/>
  <c r="AH846" i="25"/>
  <c r="AH849" i="25"/>
  <c r="AH850" i="25"/>
  <c r="AH851" i="25"/>
  <c r="AH855" i="25"/>
  <c r="AH856" i="25"/>
  <c r="AH857" i="25"/>
  <c r="AH858" i="25"/>
  <c r="AH861" i="25"/>
  <c r="AH862" i="25"/>
  <c r="AH863" i="25"/>
  <c r="AH867" i="25"/>
  <c r="AH870" i="25"/>
  <c r="AH871" i="25"/>
  <c r="AH873" i="25"/>
  <c r="AH874" i="25"/>
  <c r="AH875" i="25"/>
  <c r="AH879" i="25"/>
  <c r="AH880" i="25"/>
  <c r="AH882" i="25"/>
  <c r="AH885" i="25"/>
  <c r="AH886" i="25"/>
  <c r="AH887" i="25"/>
  <c r="AH888" i="25"/>
  <c r="AH891" i="25"/>
  <c r="AH892" i="25"/>
  <c r="AH894" i="25"/>
  <c r="AH895" i="25"/>
  <c r="AH897" i="25"/>
  <c r="AH898" i="25"/>
  <c r="AH899" i="25"/>
  <c r="AH903" i="25"/>
  <c r="AH906" i="25"/>
  <c r="AH907" i="25"/>
  <c r="AH909" i="25"/>
  <c r="AH910" i="25"/>
  <c r="AH911" i="25"/>
  <c r="AH918" i="25"/>
  <c r="AH921" i="25"/>
  <c r="AH922" i="25"/>
  <c r="AH923" i="25"/>
  <c r="AH924" i="25"/>
  <c r="AH926" i="25"/>
  <c r="AH927" i="25"/>
  <c r="AH930" i="25"/>
  <c r="AH931" i="25"/>
  <c r="AH933" i="25"/>
  <c r="AH934" i="25"/>
  <c r="AH935" i="25"/>
  <c r="AH939" i="25"/>
  <c r="AH940" i="25"/>
  <c r="AH942" i="25"/>
  <c r="AH945" i="25"/>
  <c r="AH946" i="25"/>
  <c r="AH947" i="25"/>
  <c r="AH948" i="25"/>
  <c r="AH951" i="25"/>
  <c r="AH954" i="25"/>
  <c r="AH957" i="25"/>
  <c r="AH958" i="25"/>
  <c r="AH959" i="25"/>
  <c r="AH962" i="25"/>
  <c r="AH963" i="25"/>
  <c r="AH966" i="25"/>
  <c r="AH969" i="25"/>
  <c r="AH970" i="25"/>
  <c r="AH971" i="25"/>
  <c r="AH972" i="25"/>
  <c r="AH973" i="25"/>
  <c r="AH974" i="25"/>
  <c r="AH975" i="25"/>
  <c r="AH976" i="25"/>
  <c r="AH978" i="25"/>
  <c r="AH981" i="25"/>
  <c r="AH982" i="25"/>
  <c r="AH983" i="25"/>
  <c r="AH987" i="25"/>
  <c r="AH988" i="25"/>
  <c r="AH990" i="25"/>
  <c r="AH991" i="25"/>
  <c r="AH993" i="25"/>
  <c r="AH994" i="25"/>
  <c r="AH995" i="25"/>
  <c r="AH999" i="25"/>
  <c r="AH1000" i="25"/>
  <c r="AH1002" i="25"/>
  <c r="AH1005" i="25"/>
  <c r="AH1006" i="25"/>
  <c r="AH1007" i="25"/>
  <c r="AH1011" i="25"/>
  <c r="AH1014" i="25"/>
  <c r="AH1015" i="25"/>
  <c r="AH1017" i="25"/>
  <c r="AH1018" i="25"/>
  <c r="AH1019" i="25"/>
  <c r="AH1023" i="25"/>
  <c r="AH1024" i="25"/>
  <c r="AH1026" i="25"/>
  <c r="AH1029" i="25"/>
  <c r="AH1030" i="25"/>
  <c r="AH1031" i="25"/>
  <c r="AH1032" i="25"/>
  <c r="AH1035" i="25"/>
  <c r="AH1036" i="25"/>
  <c r="AH1038" i="25"/>
  <c r="AH1039" i="25"/>
  <c r="AH1041" i="25"/>
  <c r="AH1042" i="25"/>
  <c r="AH1043" i="25"/>
  <c r="AH1047" i="25"/>
  <c r="AH1050" i="25"/>
  <c r="AH1051" i="25"/>
  <c r="AH1053" i="25"/>
  <c r="AH1054" i="25"/>
  <c r="AH1055" i="25"/>
  <c r="AH1059" i="25"/>
  <c r="AH1062" i="25"/>
  <c r="AH1065" i="25"/>
  <c r="AH1066" i="25"/>
  <c r="AH1067" i="25"/>
  <c r="AH1070" i="25"/>
  <c r="AH1071" i="25"/>
  <c r="AH1074" i="25"/>
  <c r="AH1077" i="25"/>
  <c r="AH1078" i="25"/>
  <c r="AH1079" i="25"/>
  <c r="AH1080" i="25"/>
  <c r="AH1081" i="25"/>
  <c r="AH1082" i="25"/>
  <c r="AH1083" i="25"/>
  <c r="AH1084" i="25"/>
  <c r="AH1086" i="25"/>
  <c r="AH1089" i="25"/>
  <c r="AH1090" i="25"/>
  <c r="AH1091" i="25"/>
  <c r="AH1095" i="25"/>
  <c r="AH1096" i="25"/>
  <c r="AH1097" i="25"/>
  <c r="AH1098" i="25"/>
  <c r="AH1101" i="25"/>
  <c r="AH1102" i="25"/>
  <c r="AH1103" i="25"/>
  <c r="AH1104" i="25"/>
  <c r="AH1107" i="25"/>
  <c r="AH1110" i="25"/>
  <c r="AH1113" i="25"/>
  <c r="AH1114" i="25"/>
  <c r="AH1115" i="25"/>
  <c r="AH1116" i="25"/>
  <c r="AH1119" i="25"/>
  <c r="AH1122" i="25"/>
  <c r="AH1123" i="25"/>
  <c r="AH1125" i="25"/>
  <c r="AH1126" i="25"/>
  <c r="AH1127" i="25"/>
  <c r="AH1128" i="25"/>
  <c r="AH1129" i="25"/>
  <c r="AH1131" i="25"/>
  <c r="AH1134" i="25"/>
  <c r="AH1137" i="25"/>
  <c r="AH1138" i="25"/>
  <c r="AH1139" i="25"/>
  <c r="AH1142" i="25"/>
  <c r="AH1143" i="25"/>
  <c r="AH1144" i="25"/>
  <c r="AH1146" i="25"/>
  <c r="AH1149" i="25"/>
  <c r="AH1150" i="25"/>
  <c r="AH1151" i="25"/>
  <c r="AH1153" i="25"/>
  <c r="AH1155" i="25"/>
  <c r="AH1156" i="25"/>
  <c r="AH1158" i="25"/>
  <c r="AH1161" i="25"/>
  <c r="AH1162" i="25"/>
  <c r="AH1163" i="25"/>
  <c r="AH1167" i="25"/>
  <c r="AH1168" i="25"/>
  <c r="AH1170" i="25"/>
  <c r="AH1171" i="25"/>
  <c r="AH1173" i="25"/>
  <c r="AH1174" i="25"/>
  <c r="AH1175" i="25"/>
  <c r="AH1179" i="25"/>
  <c r="AH1182" i="25"/>
  <c r="AH1183" i="25"/>
  <c r="AH1185" i="25"/>
  <c r="AH1186" i="25"/>
  <c r="AH1187" i="25"/>
  <c r="AH1191" i="25"/>
  <c r="AH1194" i="25"/>
  <c r="AH1195" i="25"/>
  <c r="AH1197" i="25"/>
  <c r="AH1198" i="25"/>
  <c r="AH1199" i="25"/>
  <c r="AH1200" i="25"/>
  <c r="AH1201" i="25"/>
  <c r="AH1203" i="25"/>
  <c r="AH1206" i="25"/>
  <c r="AH1208" i="25"/>
  <c r="AH1209" i="25"/>
  <c r="AH1210" i="25"/>
  <c r="AH1211" i="25"/>
  <c r="AH1214" i="25"/>
  <c r="AH1215" i="25"/>
  <c r="AH1218" i="25"/>
  <c r="AH1220" i="25"/>
  <c r="AH1221" i="25"/>
  <c r="AH1222" i="25"/>
  <c r="AH1223" i="25"/>
  <c r="AH1224" i="25"/>
  <c r="AH1227" i="25"/>
  <c r="AH1230" i="25"/>
  <c r="AH1232" i="25"/>
  <c r="AH1233" i="25"/>
  <c r="AH1234" i="25"/>
  <c r="AH1235" i="25"/>
  <c r="AH1236" i="25"/>
  <c r="AH1237" i="25"/>
  <c r="AH1239" i="25"/>
  <c r="AH1241" i="25"/>
  <c r="AH1242" i="25"/>
  <c r="AH1243" i="25"/>
  <c r="AH1244" i="25"/>
  <c r="AH1245" i="25"/>
  <c r="AH1246" i="25"/>
  <c r="AH1247" i="25"/>
  <c r="AH1248" i="25"/>
  <c r="AH1249" i="25"/>
  <c r="AH1250" i="25"/>
  <c r="AH1251" i="25"/>
  <c r="AH1254" i="25"/>
  <c r="AH1256" i="25"/>
  <c r="AH1257" i="25"/>
  <c r="AH1258" i="25"/>
  <c r="AH1259" i="25"/>
  <c r="AH1263" i="25"/>
  <c r="AH1266" i="25"/>
  <c r="AH1267" i="25"/>
  <c r="AH1268" i="25"/>
  <c r="AH1269" i="25"/>
  <c r="AH1270" i="25"/>
  <c r="AH1271" i="25"/>
  <c r="AH1275" i="25"/>
  <c r="AH1277" i="25"/>
  <c r="AH1278" i="25"/>
  <c r="AH1279" i="25"/>
  <c r="AH1280" i="25"/>
  <c r="AH1281" i="25"/>
  <c r="AH1282" i="25"/>
  <c r="AH1283" i="25"/>
  <c r="AH1287" i="25"/>
  <c r="AH1290" i="25"/>
  <c r="AH1292" i="25"/>
  <c r="AH1293" i="25"/>
  <c r="AH1294" i="25"/>
  <c r="AH1295" i="25"/>
  <c r="AH1299" i="25"/>
  <c r="AH1302" i="25"/>
  <c r="AH1303" i="25"/>
  <c r="AH1304" i="25"/>
  <c r="AH1305" i="25"/>
  <c r="AH1306" i="25"/>
  <c r="AH1307" i="25"/>
  <c r="AH1308" i="25"/>
  <c r="AH1311" i="25"/>
  <c r="AH1314" i="25"/>
  <c r="AH1315" i="25"/>
  <c r="AH1316" i="25"/>
  <c r="AH1317" i="25"/>
  <c r="AH1318" i="25"/>
  <c r="AH1319" i="25"/>
  <c r="AH1323" i="25"/>
  <c r="AH1326" i="25"/>
  <c r="AH1327" i="25"/>
  <c r="AH1328" i="25"/>
  <c r="AH1329" i="25"/>
  <c r="AH1330" i="25"/>
  <c r="AH1331" i="25"/>
  <c r="AH1332" i="25"/>
  <c r="AH1335" i="25"/>
  <c r="AH1338" i="25"/>
  <c r="AH1340" i="25"/>
  <c r="AH1341" i="25"/>
  <c r="AH1342" i="25"/>
  <c r="AH1343" i="25"/>
  <c r="AH1344" i="25"/>
  <c r="AH1345" i="25"/>
  <c r="AH1347" i="25"/>
  <c r="AH1350" i="25"/>
  <c r="AH1352" i="25"/>
  <c r="AH1353" i="25"/>
  <c r="AH1354" i="25"/>
  <c r="AH1355" i="25"/>
  <c r="AH1358" i="25"/>
  <c r="AH1359" i="25"/>
  <c r="AH1362" i="25"/>
  <c r="AH1364" i="25"/>
  <c r="AH1365" i="25"/>
  <c r="AH1366" i="25"/>
  <c r="AH1367" i="25"/>
  <c r="AH1368" i="25"/>
  <c r="AH1371" i="25"/>
  <c r="AH1374" i="25"/>
  <c r="AH1376" i="25"/>
  <c r="AH1377" i="25"/>
  <c r="AH1378" i="25"/>
  <c r="AH1379" i="25"/>
  <c r="AH1380" i="25"/>
  <c r="AH1381" i="25"/>
  <c r="AH1383" i="25"/>
  <c r="AH1385" i="25"/>
  <c r="AH1386" i="25"/>
  <c r="AH1387" i="25"/>
  <c r="AH1388" i="25"/>
  <c r="AH1389" i="25"/>
  <c r="AH1390" i="25"/>
  <c r="AH1391" i="25"/>
  <c r="AH1392" i="25"/>
  <c r="AH1393" i="25"/>
  <c r="AH1394" i="25"/>
  <c r="AH1395" i="25"/>
  <c r="AH1398" i="25"/>
  <c r="AH1400" i="25"/>
  <c r="AH1401" i="25"/>
  <c r="AH1402" i="25"/>
  <c r="AH1403" i="25"/>
  <c r="AH1407" i="25"/>
  <c r="AH1410" i="25"/>
  <c r="AH1411" i="25"/>
  <c r="AH1412" i="25"/>
  <c r="AH1413" i="25"/>
  <c r="AH1414" i="25"/>
  <c r="AH1415" i="25"/>
  <c r="AH1419" i="25"/>
  <c r="AH1421" i="25"/>
  <c r="AH1422" i="25"/>
  <c r="AH1423" i="25"/>
  <c r="AH1424" i="25"/>
  <c r="AH1425" i="25"/>
  <c r="AH1426" i="25"/>
  <c r="AH1427" i="25"/>
  <c r="AH1431" i="25"/>
  <c r="AH1434" i="25"/>
  <c r="AH1436" i="25"/>
  <c r="AH1437" i="25"/>
  <c r="AH1438" i="25"/>
  <c r="AH1439" i="25"/>
  <c r="AH1443" i="25"/>
  <c r="AH1446" i="25"/>
  <c r="AH1447" i="25"/>
  <c r="AH1448" i="25"/>
  <c r="AH1449" i="25"/>
  <c r="AH1450" i="25"/>
  <c r="AH1451" i="25"/>
  <c r="AH1452" i="25"/>
  <c r="AH1455" i="25"/>
  <c r="AH1458" i="25"/>
  <c r="AH1459" i="25"/>
  <c r="AH1460" i="25"/>
  <c r="AH1461" i="25"/>
  <c r="AH1462" i="25"/>
  <c r="AH1463" i="25"/>
  <c r="AH1467" i="25"/>
  <c r="AH1470" i="25"/>
  <c r="AH1471" i="25"/>
  <c r="AH1472" i="25"/>
  <c r="AH1473" i="25"/>
  <c r="AH1474" i="25"/>
  <c r="AH1475" i="25"/>
  <c r="AH1476" i="25"/>
  <c r="AH1479" i="25"/>
  <c r="AH1482" i="25"/>
  <c r="AH1484" i="25"/>
  <c r="AH1485" i="25"/>
  <c r="AH1486" i="25"/>
  <c r="AH1487" i="25"/>
  <c r="AH1488" i="25"/>
  <c r="AH1489" i="25"/>
  <c r="AH1491" i="25"/>
  <c r="AH1494" i="25"/>
  <c r="AH1496" i="25"/>
  <c r="AH1497" i="25"/>
  <c r="AH1498" i="25"/>
  <c r="AH1499" i="25"/>
  <c r="AH1502" i="25"/>
  <c r="AH1503" i="25"/>
  <c r="AH1506" i="25"/>
  <c r="AH1508" i="25"/>
  <c r="AH1509" i="25"/>
  <c r="AH1510" i="25"/>
  <c r="AH1511" i="25"/>
  <c r="AH1512" i="25"/>
  <c r="AH1515" i="25"/>
  <c r="AH1518" i="25"/>
  <c r="AH1520" i="25"/>
  <c r="AH1521" i="25"/>
  <c r="AH1522" i="25"/>
  <c r="AH1523" i="25"/>
  <c r="AH1524" i="25"/>
  <c r="AH1525" i="25"/>
  <c r="AH1527" i="25"/>
  <c r="AH1529" i="25"/>
  <c r="AH1530" i="25"/>
  <c r="AH1531" i="25"/>
  <c r="AH1532" i="25"/>
  <c r="AH1533" i="25"/>
  <c r="AH1534" i="25"/>
  <c r="AH1535" i="25"/>
  <c r="AH1536" i="25"/>
  <c r="AH1537" i="25"/>
  <c r="AH1538" i="25"/>
  <c r="AH1539" i="25"/>
  <c r="AH1542" i="25"/>
  <c r="AH1544" i="25"/>
  <c r="AH1545" i="25"/>
  <c r="AH1546" i="25"/>
  <c r="AH1547" i="25"/>
  <c r="AH1551" i="25"/>
  <c r="AH1554" i="25"/>
  <c r="AH1555" i="25"/>
  <c r="AH1556" i="25"/>
  <c r="AH1557" i="25"/>
  <c r="AH1558" i="25"/>
  <c r="AH1559" i="25"/>
  <c r="AH1563" i="25"/>
  <c r="AH1565" i="25"/>
  <c r="AH1566" i="25"/>
  <c r="AH1567" i="25"/>
  <c r="AH1568" i="25"/>
  <c r="AH1569" i="25"/>
  <c r="AH1570" i="25"/>
  <c r="AH1571" i="25"/>
  <c r="AH1575" i="25"/>
  <c r="AH1578" i="25"/>
  <c r="AH1580" i="25"/>
  <c r="AH1581" i="25"/>
  <c r="AH1582" i="25"/>
  <c r="AH1583" i="25"/>
  <c r="AH1584" i="25"/>
  <c r="AH1587" i="25"/>
  <c r="AH1590" i="25"/>
  <c r="AH1591" i="25"/>
  <c r="AH1592" i="25"/>
  <c r="AH1593" i="25"/>
  <c r="AH1594" i="25"/>
  <c r="AH1595" i="25"/>
  <c r="AH1596" i="25"/>
  <c r="AH1599" i="25"/>
  <c r="AH1602" i="25"/>
  <c r="AH1603" i="25"/>
  <c r="AH1604" i="25"/>
  <c r="AH1605" i="25"/>
  <c r="AH1606" i="25"/>
  <c r="AH1607" i="25"/>
  <c r="AH1611" i="25"/>
  <c r="AH1614" i="25"/>
  <c r="AH1615" i="25"/>
  <c r="AH1616" i="25"/>
  <c r="AH1617" i="25"/>
  <c r="AH1618" i="25"/>
  <c r="AH1619" i="25"/>
  <c r="AH1620" i="25"/>
  <c r="AH1623" i="25"/>
  <c r="AH1626" i="25"/>
  <c r="AH1628" i="25"/>
  <c r="AH1629" i="25"/>
  <c r="AH1630" i="25"/>
  <c r="AH1631" i="25"/>
  <c r="AH1632" i="25"/>
  <c r="AH1633" i="25"/>
  <c r="AH1635" i="25"/>
  <c r="AH1638" i="25"/>
  <c r="AH1640" i="25"/>
  <c r="AH1641" i="25"/>
  <c r="AH1642" i="25"/>
  <c r="AH1643" i="25"/>
  <c r="AH1646" i="25"/>
  <c r="AH1647" i="25"/>
  <c r="AH1650" i="25"/>
  <c r="AH1652" i="25"/>
  <c r="AH1653" i="25"/>
  <c r="AH1654" i="25"/>
  <c r="AH1655" i="25"/>
  <c r="AH1656" i="25"/>
  <c r="AH1659" i="25"/>
  <c r="AH1662" i="25"/>
  <c r="AH1664" i="25"/>
  <c r="AH1665" i="25"/>
  <c r="AH1666" i="25"/>
  <c r="AH1667" i="25"/>
  <c r="AH1668" i="25"/>
  <c r="AH1669" i="25"/>
  <c r="AH1671" i="25"/>
  <c r="AH1673" i="25"/>
  <c r="AH1674" i="25"/>
  <c r="AH1675" i="25"/>
  <c r="AH1676" i="25"/>
  <c r="AH1677" i="25"/>
  <c r="AH1678" i="25"/>
  <c r="AH1679" i="25"/>
  <c r="AH1680" i="25"/>
  <c r="AH1681" i="25"/>
  <c r="AH1682" i="25"/>
  <c r="AH1683" i="25"/>
  <c r="AH1686" i="25"/>
  <c r="AH1688" i="25"/>
  <c r="AH1689" i="25"/>
  <c r="AH1690" i="25"/>
  <c r="AH1691" i="25"/>
  <c r="AH1695" i="25"/>
  <c r="AH1698" i="25"/>
  <c r="AH1700" i="25"/>
  <c r="AH1701" i="25"/>
  <c r="AH1702" i="25"/>
  <c r="AH1703" i="25"/>
  <c r="AH1707" i="25"/>
  <c r="AH1710" i="25"/>
  <c r="AH1712" i="25"/>
  <c r="AH1713" i="25"/>
  <c r="AH1714" i="25"/>
  <c r="AH1715" i="25"/>
  <c r="AH1719" i="25"/>
  <c r="AH1722" i="25"/>
  <c r="AH1724" i="25"/>
  <c r="AH1725" i="25"/>
  <c r="AH1726" i="25"/>
  <c r="AH1727" i="25"/>
  <c r="AH1731" i="25"/>
  <c r="AH1734" i="25"/>
  <c r="AH1736" i="25"/>
  <c r="AH1737" i="25"/>
  <c r="AH1738" i="25"/>
  <c r="AH1739" i="25"/>
  <c r="AH1743" i="25"/>
  <c r="AH1746" i="25"/>
  <c r="AH1748" i="25"/>
  <c r="AH1749" i="25"/>
  <c r="AH1750" i="25"/>
  <c r="AH1751" i="25"/>
  <c r="AH1755" i="25"/>
  <c r="AH1758" i="25"/>
  <c r="AH1760" i="25"/>
  <c r="AH1761" i="25"/>
  <c r="AH1762" i="25"/>
  <c r="AH1763" i="25"/>
  <c r="AH1767" i="25"/>
  <c r="AH1770" i="25"/>
  <c r="AH1772" i="25"/>
  <c r="AH1773" i="25"/>
  <c r="AH1774" i="25"/>
  <c r="AH1775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D10" i="35" s="1"/>
  <c r="I18" i="35"/>
  <c r="I17" i="35"/>
  <c r="I16" i="35"/>
  <c r="I15" i="35"/>
  <c r="I14" i="35"/>
  <c r="I13" i="35"/>
  <c r="I12" i="35"/>
  <c r="I11" i="35"/>
  <c r="E11" i="35"/>
  <c r="D11" i="35"/>
  <c r="I10" i="35"/>
  <c r="E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E29" i="12" s="1"/>
  <c r="W6" i="34"/>
  <c r="W8" i="34" s="1"/>
  <c r="D5" i="34"/>
  <c r="E28" i="12" s="1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B97" i="17"/>
  <c r="A97" i="17"/>
  <c r="AA97" i="17"/>
  <c r="Z97" i="17"/>
  <c r="S96" i="17"/>
  <c r="Q96" i="17"/>
  <c r="P96" i="17"/>
  <c r="O96" i="17"/>
  <c r="N96" i="17"/>
  <c r="I96" i="17"/>
  <c r="H96" i="17"/>
  <c r="F96" i="17"/>
  <c r="D96" i="17"/>
  <c r="B96" i="17"/>
  <c r="A96" i="17"/>
  <c r="AA96" i="17"/>
  <c r="Z96" i="17"/>
  <c r="S95" i="17"/>
  <c r="Q95" i="17"/>
  <c r="P95" i="17"/>
  <c r="O95" i="17"/>
  <c r="N95" i="17"/>
  <c r="I95" i="17"/>
  <c r="H95" i="17"/>
  <c r="F95" i="17"/>
  <c r="D95" i="17"/>
  <c r="B95" i="17"/>
  <c r="A95" i="17"/>
  <c r="AA95" i="17"/>
  <c r="Z95" i="17"/>
  <c r="S94" i="17"/>
  <c r="Q94" i="17"/>
  <c r="P94" i="17"/>
  <c r="O94" i="17"/>
  <c r="N94" i="17"/>
  <c r="I94" i="17"/>
  <c r="H94" i="17"/>
  <c r="F94" i="17"/>
  <c r="D94" i="17"/>
  <c r="B94" i="17"/>
  <c r="A94" i="17"/>
  <c r="AA94" i="17"/>
  <c r="Z94" i="17"/>
  <c r="S93" i="17"/>
  <c r="Q93" i="17"/>
  <c r="P93" i="17"/>
  <c r="O93" i="17"/>
  <c r="N93" i="17"/>
  <c r="I93" i="17"/>
  <c r="H93" i="17"/>
  <c r="F93" i="17"/>
  <c r="D93" i="17"/>
  <c r="B93" i="17"/>
  <c r="A93" i="17"/>
  <c r="AA93" i="17"/>
  <c r="Z93" i="17"/>
  <c r="S92" i="17"/>
  <c r="Q92" i="17"/>
  <c r="P92" i="17"/>
  <c r="O92" i="17"/>
  <c r="N92" i="17"/>
  <c r="I92" i="17"/>
  <c r="H92" i="17"/>
  <c r="F92" i="17"/>
  <c r="D92" i="17"/>
  <c r="B92" i="17"/>
  <c r="A92" i="17"/>
  <c r="AA92" i="17"/>
  <c r="Z92" i="17"/>
  <c r="S91" i="17"/>
  <c r="Q91" i="17"/>
  <c r="P91" i="17"/>
  <c r="O91" i="17"/>
  <c r="N91" i="17"/>
  <c r="I91" i="17"/>
  <c r="H91" i="17"/>
  <c r="F91" i="17"/>
  <c r="D91" i="17"/>
  <c r="B91" i="17"/>
  <c r="A91" i="17"/>
  <c r="AA91" i="17"/>
  <c r="Z91" i="17"/>
  <c r="S90" i="17"/>
  <c r="Q90" i="17"/>
  <c r="P90" i="17"/>
  <c r="O90" i="17"/>
  <c r="N90" i="17"/>
  <c r="I90" i="17"/>
  <c r="H90" i="17"/>
  <c r="F90" i="17"/>
  <c r="D90" i="17"/>
  <c r="B90" i="17"/>
  <c r="A90" i="17"/>
  <c r="AA90" i="17"/>
  <c r="Z90" i="17"/>
  <c r="S89" i="17"/>
  <c r="Q89" i="17"/>
  <c r="P89" i="17"/>
  <c r="O89" i="17"/>
  <c r="N89" i="17"/>
  <c r="I89" i="17"/>
  <c r="H89" i="17"/>
  <c r="F89" i="17"/>
  <c r="D89" i="17"/>
  <c r="B89" i="17"/>
  <c r="A89" i="17"/>
  <c r="AA89" i="17"/>
  <c r="Z89" i="17"/>
  <c r="S88" i="17"/>
  <c r="Q88" i="17"/>
  <c r="P88" i="17"/>
  <c r="O88" i="17"/>
  <c r="N88" i="17"/>
  <c r="I88" i="17"/>
  <c r="H88" i="17"/>
  <c r="F88" i="17"/>
  <c r="D88" i="17"/>
  <c r="B88" i="17"/>
  <c r="A88" i="17"/>
  <c r="AA88" i="17"/>
  <c r="Z88" i="17"/>
  <c r="S87" i="17"/>
  <c r="Q87" i="17"/>
  <c r="P87" i="17"/>
  <c r="O87" i="17"/>
  <c r="N87" i="17"/>
  <c r="I87" i="17"/>
  <c r="H87" i="17"/>
  <c r="F87" i="17"/>
  <c r="D87" i="17"/>
  <c r="B87" i="17"/>
  <c r="A87" i="17"/>
  <c r="AA87" i="17"/>
  <c r="Z87" i="17"/>
  <c r="S86" i="17"/>
  <c r="Q86" i="17"/>
  <c r="P86" i="17"/>
  <c r="O86" i="17"/>
  <c r="N86" i="17"/>
  <c r="I86" i="17"/>
  <c r="H86" i="17"/>
  <c r="F86" i="17"/>
  <c r="D86" i="17"/>
  <c r="B86" i="17"/>
  <c r="A86" i="17"/>
  <c r="AA86" i="17"/>
  <c r="Z86" i="17"/>
  <c r="S85" i="17"/>
  <c r="Q85" i="17"/>
  <c r="P85" i="17"/>
  <c r="O85" i="17"/>
  <c r="N85" i="17"/>
  <c r="I85" i="17"/>
  <c r="H85" i="17"/>
  <c r="F85" i="17"/>
  <c r="D85" i="17"/>
  <c r="B85" i="17"/>
  <c r="A85" i="17"/>
  <c r="AA85" i="17"/>
  <c r="Z85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D30" i="12"/>
  <c r="C30" i="12"/>
  <c r="N29" i="12"/>
  <c r="G29" i="12"/>
  <c r="N28" i="12"/>
  <c r="N27" i="12"/>
  <c r="D27" i="12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N5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0" i="12" l="1"/>
  <c r="D32" i="12" s="1"/>
  <c r="R399" i="17"/>
  <c r="R411" i="17"/>
  <c r="R423" i="17"/>
  <c r="R435" i="17"/>
  <c r="R447" i="17"/>
  <c r="C5" i="33"/>
  <c r="D5" i="33"/>
  <c r="C31" i="36"/>
  <c r="D31" i="36"/>
  <c r="D5" i="36"/>
  <c r="C5" i="36"/>
  <c r="E26" i="35"/>
  <c r="D21" i="34"/>
  <c r="G28" i="12" s="1"/>
  <c r="R279" i="17"/>
  <c r="R291" i="17"/>
  <c r="R303" i="17"/>
  <c r="R315" i="17"/>
  <c r="R327" i="17"/>
  <c r="R339" i="17"/>
  <c r="R351" i="17"/>
  <c r="R363" i="17"/>
  <c r="R375" i="17"/>
  <c r="R387" i="17"/>
  <c r="C20" i="12"/>
  <c r="C32" i="12" s="1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F7" i="38" s="1"/>
  <c r="F13" i="36" s="1"/>
  <c r="I14" i="34" s="1"/>
  <c r="I16" i="34" s="1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E70" i="33" l="1"/>
  <c r="G15" i="37"/>
  <c r="F26" i="12" s="1"/>
  <c r="S18" i="34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F27" i="12" s="1"/>
  <c r="F30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F6" i="38" s="1"/>
  <c r="U14" i="34"/>
  <c r="U16" i="34" s="1"/>
  <c r="U18" i="34" s="1"/>
  <c r="G11" i="35"/>
  <c r="K18" i="34"/>
  <c r="K26" i="34"/>
  <c r="I18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F11" i="36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G45" i="33" l="1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F5" i="36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<sst xmlns="http://schemas.openxmlformats.org/spreadsheetml/2006/main" count="17085" uniqueCount="6653">
  <si>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</si>
  <si>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</si>
  <si>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</si>
  <si>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</si>
  <si>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</si>
  <si>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</si>
  <si>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</si>
  <si>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</si>
  <si>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</si>
  <si>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</si>
  <si>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</si>
  <si>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</si>
  <si>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</si>
  <si>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</si>
  <si>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</si>
  <si>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</si>
  <si>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</si>
  <si>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</si>
  <si>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</si>
  <si>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</si>
  <si>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</si>
  <si>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</si>
  <si>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</si>
  <si>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</si>
  <si>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</si>
  <si>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</si>
  <si>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</si>
  <si>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</si>
  <si>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</si>
  <si>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</si>
  <si>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</si>
  <si>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</si>
  <si>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</si>
  <si>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</si>
  <si>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</si>
  <si>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</si>
  <si>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</si>
  <si>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</si>
  <si>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</si>
  <si>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</si>
  <si>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</si>
  <si>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</si>
  <si>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</si>
  <si>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</si>
  <si>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</si>
  <si>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</si>
  <si>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</si>
  <si>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</si>
  <si>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</si>
  <si>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</si>
  <si>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</si>
  <si>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</si>
  <si>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</si>
  <si>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</si>
  <si>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</si>
  <si>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</si>
  <si>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</si>
  <si>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</si>
  <si>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</si>
  <si>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</si>
  <si>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</si>
  <si>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</si>
  <si>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</si>
  <si>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</si>
  <si>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</si>
  <si>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</si>
  <si>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</si>
  <si>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</si>
  <si>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</si>
  <si>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</si>
  <si>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</si>
  <si>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</si>
  <si>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</si>
  <si>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</si>
  <si>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</si>
  <si>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</si>
  <si>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</si>
  <si>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</si>
  <si>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</si>
  <si>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</si>
  <si>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</si>
  <si>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</si>
  <si>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</si>
  <si>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</si>
  <si>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</si>
  <si>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</si>
  <si>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</si>
  <si>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</si>
  <si>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</si>
  <si>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</si>
  <si>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</si>
  <si>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</si>
  <si>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</si>
  <si>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</si>
  <si>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</si>
  <si>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</si>
  <si>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</si>
  <si>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</si>
  <si>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</si>
  <si>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</si>
  <si>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</si>
  <si>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</si>
  <si>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</si>
  <si>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</si>
  <si>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</si>
  <si>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</si>
  <si>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</si>
  <si>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</si>
  <si>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</si>
  <si>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</si>
  <si>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</si>
  <si>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</si>
  <si>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</si>
  <si>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</si>
  <si>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</si>
  <si>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</si>
  <si>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</si>
  <si>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</si>
  <si>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</si>
  <si>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</si>
  <si>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</si>
  <si>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</si>
  <si>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</si>
  <si>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</si>
  <si>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</si>
  <si>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</si>
  <si>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</si>
  <si>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</si>
  <si>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</si>
  <si>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</si>
  <si>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</si>
  <si>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</si>
  <si>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</si>
  <si>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</si>
  <si>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</si>
  <si>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</si>
  <si>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</si>
  <si>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</si>
  <si>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</si>
  <si>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</si>
  <si>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</si>
  <si>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</si>
  <si>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</si>
  <si>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</si>
  <si>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</si>
  <si>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</si>
  <si>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</si>
  <si>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</si>
  <si>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</si>
  <si>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</si>
  <si>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</si>
  <si>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</si>
  <si>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</si>
  <si>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</si>
  <si>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</si>
  <si>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</si>
  <si>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</si>
  <si>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</si>
  <si>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</si>
  <si>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</si>
  <si>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</si>
  <si>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</si>
  <si>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</si>
  <si>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</si>
  <si>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</si>
  <si>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</si>
  <si>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</si>
  <si>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</si>
  <si>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</si>
  <si>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</si>
  <si>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</si>
  <si>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</si>
  <si>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</si>
  <si>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</si>
  <si>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</si>
  <si>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</si>
  <si>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</si>
  <si>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</si>
  <si>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</si>
  <si>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</si>
  <si>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</si>
  <si>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</si>
  <si>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</si>
  <si>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</si>
  <si>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</si>
  <si>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</si>
  <si>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</si>
  <si>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</si>
  <si>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</si>
  <si>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</si>
  <si>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</si>
  <si>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</si>
  <si>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</si>
  <si>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</si>
  <si>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</si>
  <si>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</si>
  <si>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</si>
  <si>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</si>
  <si>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</si>
  <si>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</si>
  <si>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</si>
  <si>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</si>
  <si>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</si>
  <si>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</si>
  <si>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</si>
  <si>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</si>
  <si>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</si>
  <si>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</si>
  <si>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</si>
  <si>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</si>
  <si>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</si>
  <si>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</si>
  <si>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</si>
  <si>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</si>
  <si>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</si>
  <si>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</si>
  <si>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</si>
  <si>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</si>
  <si>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</si>
  <si>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</si>
  <si>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</si>
  <si>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</si>
  <si>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</si>
  <si>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</si>
  <si>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</si>
  <si>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</si>
  <si>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</si>
  <si>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</si>
  <si>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</si>
  <si>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</si>
  <si>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</si>
  <si>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</si>
  <si>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</si>
  <si>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</si>
  <si>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</si>
  <si>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</si>
  <si>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</si>
  <si>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</si>
  <si>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</si>
  <si>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</si>
  <si>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</si>
  <si>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</si>
  <si>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</si>
  <si>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</si>
  <si>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</si>
  <si>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</si>
  <si>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</si>
  <si>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</si>
  <si>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</si>
  <si>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</si>
  <si>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</si>
  <si>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</si>
  <si>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</si>
  <si>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</si>
  <si>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</si>
  <si>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</si>
  <si>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</si>
  <si>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</si>
  <si>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</si>
  <si>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</si>
  <si>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</si>
  <si>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</si>
  <si>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</si>
  <si>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</si>
  <si>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</si>
  <si>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</si>
  <si>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</si>
  <si>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</si>
  <si>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</si>
  <si>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</si>
  <si>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</si>
  <si>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</si>
  <si>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</si>
  <si>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</si>
  <si>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</si>
  <si>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</si>
  <si>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</si>
  <si>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</si>
  <si>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</si>
  <si>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</si>
  <si>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</si>
  <si>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</si>
  <si>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</si>
  <si>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</si>
  <si>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</si>
  <si>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</si>
  <si>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</si>
  <si>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</si>
  <si>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</si>
  <si>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</si>
  <si>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</si>
  <si>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</si>
  <si>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</si>
  <si>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</si>
  <si>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</si>
  <si>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</si>
  <si>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</si>
  <si>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</si>
  <si>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</si>
  <si>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</si>
  <si>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</si>
  <si>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</si>
  <si>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</si>
  <si>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</si>
  <si>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</si>
  <si>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</si>
  <si>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</si>
  <si>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</si>
  <si>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</si>
  <si>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</si>
  <si>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</si>
  <si>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</si>
  <si>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</si>
  <si>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</si>
  <si>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</si>
  <si>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</si>
  <si>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</si>
  <si>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</si>
  <si>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</si>
  <si>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</si>
  <si>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</si>
  <si>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</si>
  <si>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</si>
  <si>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</si>
  <si>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</si>
  <si>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</si>
  <si>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</si>
  <si>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</si>
  <si>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</si>
  <si>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</si>
  <si>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</si>
  <si>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</si>
  <si>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</si>
  <si>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</si>
  <si>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</si>
  <si>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</si>
  <si>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</si>
  <si>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</si>
  <si>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</si>
  <si>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</si>
  <si>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</si>
  <si>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</si>
  <si>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</si>
  <si>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</si>
  <si>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</si>
  <si>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</si>
  <si>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</si>
  <si>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</si>
  <si>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</si>
  <si>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</si>
  <si>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</si>
  <si>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</si>
  <si>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</si>
  <si>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</si>
  <si>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</si>
  <si>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</si>
  <si>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</si>
  <si>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</si>
  <si>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</si>
  <si>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</si>
  <si>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</si>
  <si>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</si>
  <si>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</si>
  <si>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</si>
  <si>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</si>
  <si>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</si>
  <si>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</si>
  <si>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</si>
  <si>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</si>
  <si>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</si>
  <si>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</si>
  <si>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</si>
  <si>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</si>
  <si>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</si>
  <si>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</si>
  <si>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</si>
  <si>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</si>
  <si>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</si>
  <si>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</si>
  <si>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</si>
  <si>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</si>
  <si>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</si>
  <si>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</si>
  <si>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</si>
  <si>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</si>
  <si>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</si>
  <si>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</si>
  <si>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</si>
  <si>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</si>
  <si>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</si>
  <si>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</si>
  <si>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</si>
  <si>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</si>
  <si>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</si>
  <si>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</si>
  <si>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</si>
  <si>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</si>
  <si>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</si>
  <si>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</si>
  <si>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</si>
  <si>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</si>
  <si>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</si>
  <si>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</si>
  <si>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</si>
  <si>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</si>
  <si>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</si>
  <si>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</si>
  <si>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</si>
  <si>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</si>
  <si>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</si>
  <si>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</si>
  <si>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</si>
  <si>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</si>
  <si>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</si>
  <si>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</si>
  <si>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</si>
  <si>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</si>
  <si>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</si>
  <si>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</si>
  <si>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</si>
  <si>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</si>
  <si>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</si>
  <si>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</si>
  <si>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</si>
  <si>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</si>
  <si>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</si>
  <si>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</si>
  <si>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</si>
  <si>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</si>
  <si>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</si>
  <si>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</si>
  <si>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</si>
  <si>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</si>
  <si>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</si>
  <si>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</si>
  <si>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</si>
  <si>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</si>
  <si>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</si>
  <si>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</si>
  <si>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</si>
  <si>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</si>
  <si>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</si>
  <si>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</si>
  <si>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</si>
  <si>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</si>
  <si>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</si>
  <si>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</si>
  <si>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</si>
  <si>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</si>
  <si>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</si>
  <si>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</si>
  <si>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</si>
  <si>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</si>
  <si>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</si>
  <si>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</si>
  <si>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</si>
  <si>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</si>
  <si>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</si>
  <si>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</si>
  <si>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</si>
  <si>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</si>
  <si>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</si>
  <si>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</si>
  <si>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</si>
  <si>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</si>
  <si>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</si>
  <si>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</si>
  <si>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</si>
  <si>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</si>
  <si>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</si>
  <si>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</si>
  <si>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</si>
  <si>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</si>
  <si>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</si>
  <si>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</si>
  <si>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</si>
  <si>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</si>
  <si>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</si>
  <si>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</si>
  <si>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</si>
  <si>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</si>
  <si>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</si>
  <si>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</si>
  <si>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</si>
  <si>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</si>
  <si>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</si>
  <si>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</si>
  <si>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</si>
  <si>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</si>
  <si>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</si>
  <si>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</si>
  <si>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</si>
  <si>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</si>
  <si>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</si>
  <si>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</si>
  <si>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</si>
  <si>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</si>
  <si>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</si>
  <si>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</si>
  <si>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</si>
  <si>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</si>
  <si>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</si>
  <si>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</si>
  <si>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</si>
  <si>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</si>
  <si>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</si>
  <si>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</si>
  <si>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</si>
  <si>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</si>
  <si>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</si>
  <si>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</si>
  <si>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</si>
  <si>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</si>
  <si>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</si>
  <si>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</si>
  <si>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</si>
  <si>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</si>
  <si>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</si>
  <si>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</si>
  <si>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</si>
  <si>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</si>
  <si>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</si>
  <si>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</si>
  <si>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</si>
  <si>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</si>
  <si>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</si>
  <si>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</si>
  <si>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</si>
  <si>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</si>
  <si>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</si>
  <si>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</si>
  <si>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</si>
  <si>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</si>
  <si>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</si>
  <si>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</si>
  <si>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</si>
  <si>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</si>
  <si>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</si>
  <si>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</si>
  <si>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</si>
  <si>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</si>
  <si>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</si>
  <si>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</si>
  <si>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</si>
  <si>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</si>
  <si>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</si>
  <si>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</si>
  <si>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</si>
  <si>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</si>
  <si>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</si>
  <si>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</si>
  <si>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</si>
  <si>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</si>
  <si>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</si>
  <si>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</si>
  <si>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</si>
  <si>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</si>
  <si>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</si>
  <si>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</si>
  <si>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</si>
  <si>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</si>
  <si>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</si>
  <si>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</si>
  <si>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</si>
  <si>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</si>
  <si>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</si>
  <si>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</si>
  <si>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</si>
  <si>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</si>
  <si>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</si>
  <si>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</si>
  <si>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</si>
  <si>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</si>
  <si>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</si>
  <si>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</si>
  <si>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</si>
  <si>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</si>
  <si>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</si>
  <si>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</si>
  <si>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</si>
  <si>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</si>
  <si>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</si>
  <si>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</si>
  <si>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</si>
  <si>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</si>
  <si>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</si>
  <si>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</si>
  <si>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</si>
  <si>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</si>
  <si>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</si>
  <si>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</si>
  <si>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</si>
  <si>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</si>
  <si>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</si>
  <si>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</si>
  <si>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</si>
  <si>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</si>
  <si>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</si>
  <si>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</si>
  <si>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</si>
  <si>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</si>
  <si>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</si>
  <si>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</si>
  <si>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</si>
  <si>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</si>
  <si>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</si>
  <si>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</si>
  <si>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</si>
  <si>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</si>
  <si>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</si>
  <si>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</si>
  <si>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</si>
  <si>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</si>
  <si>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</si>
  <si>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</si>
  <si>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</si>
  <si>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</si>
  <si>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</si>
  <si>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</si>
  <si>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</si>
  <si>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</si>
  <si>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</si>
  <si>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</si>
  <si>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</si>
  <si>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</si>
  <si>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</si>
  <si>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</si>
  <si>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</si>
  <si>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</si>
  <si>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</si>
  <si>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</si>
  <si>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</si>
  <si>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</si>
  <si>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</si>
  <si>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</si>
  <si>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</si>
  <si>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</si>
  <si>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</si>
  <si>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</si>
  <si>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</si>
  <si>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</si>
  <si>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</si>
  <si>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</si>
  <si>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</si>
  <si>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</si>
  <si>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</si>
  <si>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</si>
  <si>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</si>
  <si>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</si>
  <si>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</si>
  <si>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</si>
  <si>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</si>
  <si>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</si>
  <si>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</si>
  <si>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</si>
  <si>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</si>
  <si>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</si>
  <si>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</si>
  <si>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</si>
  <si>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</si>
  <si>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</si>
  <si>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</si>
  <si>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</si>
  <si>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</si>
  <si>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</si>
  <si>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</si>
  <si>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</si>
  <si>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</si>
  <si>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</si>
  <si>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</si>
  <si>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</si>
  <si>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</si>
  <si>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</si>
  <si>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</si>
  <si>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</si>
  <si>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</si>
  <si>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</si>
  <si>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</si>
  <si>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</si>
  <si>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</si>
  <si>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</si>
  <si>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</si>
  <si>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</si>
  <si>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</si>
  <si>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</si>
  <si>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</si>
  <si>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</si>
  <si>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</si>
  <si>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</si>
  <si>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</si>
  <si>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</si>
  <si>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</si>
  <si>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</si>
  <si>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</si>
  <si>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</si>
  <si>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</si>
  <si>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</si>
  <si>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</si>
  <si>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</si>
  <si>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</si>
  <si>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</si>
  <si>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</si>
  <si>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</si>
  <si>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</si>
  <si>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</si>
  <si>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</si>
  <si>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</si>
  <si>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</si>
  <si>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</si>
  <si>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</si>
  <si>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</si>
  <si>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</si>
  <si>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</si>
  <si>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</si>
  <si>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</si>
  <si>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</si>
  <si>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</si>
  <si>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</si>
  <si>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</si>
  <si>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</si>
  <si>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</si>
  <si>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</si>
  <si>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</si>
  <si>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</si>
  <si>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</si>
  <si>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</si>
  <si>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</si>
  <si>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</si>
  <si>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</si>
  <si>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</si>
  <si>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</si>
  <si>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</si>
  <si>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</si>
  <si>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</si>
  <si>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</si>
  <si>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</si>
  <si>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</si>
  <si>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</si>
  <si>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</si>
  <si>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</si>
  <si>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</si>
  <si>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</si>
  <si>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</si>
  <si>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</si>
  <si>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</si>
  <si>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</si>
  <si>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</si>
  <si>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</si>
  <si>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</si>
  <si>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</si>
  <si>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</si>
  <si>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</si>
  <si>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</si>
  <si>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</si>
  <si>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</si>
  <si>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</si>
  <si>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</si>
  <si>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</si>
  <si>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</si>
  <si>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</si>
  <si>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</si>
  <si>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</si>
  <si>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</si>
  <si>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</si>
  <si>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</si>
  <si>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</si>
  <si>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</si>
  <si>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</si>
  <si>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</si>
  <si>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</si>
  <si>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</si>
  <si>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</si>
  <si>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</si>
  <si>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</si>
  <si>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</si>
  <si>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</si>
  <si>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</si>
  <si>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</si>
  <si>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</si>
  <si>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</si>
  <si>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</si>
  <si>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</si>
  <si>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</si>
  <si>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</si>
  <si>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</si>
  <si>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</si>
  <si>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</si>
  <si>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</si>
  <si>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</si>
  <si>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</si>
  <si>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</si>
  <si>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</si>
  <si>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</si>
  <si>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</si>
  <si>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</si>
  <si>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</si>
  <si>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</si>
  <si>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</si>
  <si>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</si>
  <si>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</si>
  <si>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</si>
  <si>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</si>
  <si>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</si>
  <si>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</si>
  <si>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</si>
  <si>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</si>
  <si>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</si>
  <si>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</si>
  <si>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</si>
  <si>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</si>
  <si>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</si>
  <si>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</si>
  <si>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</si>
  <si>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</si>
  <si>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</si>
  <si>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</si>
  <si>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</si>
  <si>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</si>
  <si>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</si>
  <si>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</si>
  <si>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</si>
  <si>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</si>
  <si>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</si>
  <si>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</si>
  <si>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</si>
  <si>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</si>
  <si>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</si>
  <si>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</si>
  <si>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</si>
  <si>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</si>
  <si>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</si>
  <si>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</si>
  <si>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</si>
  <si>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</si>
  <si>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</si>
  <si>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</si>
  <si>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</si>
  <si>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</si>
  <si>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</si>
  <si>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</si>
  <si>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</si>
  <si>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</si>
  <si>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</si>
  <si>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</si>
  <si>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</si>
  <si>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</si>
  <si>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</si>
  <si>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</si>
  <si>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</si>
  <si>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</si>
  <si>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</si>
  <si>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</si>
  <si>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</si>
  <si>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</si>
  <si>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</si>
  <si>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</si>
  <si>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</si>
  <si>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</si>
  <si>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</si>
  <si>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</si>
  <si>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</si>
  <si>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</si>
  <si>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</si>
  <si>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</si>
  <si>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</si>
  <si>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</si>
  <si>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</si>
  <si>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</si>
  <si>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</si>
  <si>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</si>
  <si>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</si>
  <si>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</si>
  <si>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</si>
  <si>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</si>
  <si>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</si>
  <si>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</si>
  <si>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</si>
  <si>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</si>
  <si>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</si>
  <si>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</si>
  <si>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</si>
  <si>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</si>
  <si>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</si>
  <si>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</si>
  <si>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</si>
  <si>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</si>
  <si>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</si>
  <si>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</si>
  <si>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</si>
  <si>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</si>
  <si>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</si>
  <si>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</si>
  <si>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</si>
  <si>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</si>
  <si>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</si>
  <si>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</si>
  <si>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</si>
  <si>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</si>
  <si>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</si>
  <si>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</si>
  <si>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</si>
  <si>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</si>
  <si>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</si>
  <si>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</si>
  <si>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</si>
  <si>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</si>
  <si>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</si>
  <si>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</si>
  <si>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</si>
  <si>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</si>
  <si>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</si>
  <si>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</si>
  <si>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</si>
  <si>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</si>
  <si>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</si>
  <si>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</si>
  <si>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</si>
  <si>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</si>
  <si>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</si>
  <si>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</si>
  <si>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</si>
  <si>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</si>
  <si>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</si>
  <si>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</si>
  <si>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</si>
  <si>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</si>
  <si>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</si>
  <si>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</si>
  <si>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</si>
  <si>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</si>
  <si>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</si>
  <si>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</si>
  <si>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</si>
  <si>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</si>
  <si>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</si>
  <si>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</si>
  <si>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</si>
  <si>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</si>
  <si>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</si>
  <si>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</si>
  <si>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</si>
  <si>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</si>
  <si>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</si>
  <si>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</si>
  <si>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</si>
  <si>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</si>
  <si>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</si>
  <si>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</si>
  <si>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</si>
  <si>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</si>
  <si>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</si>
  <si>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</si>
  <si>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</si>
  <si>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</si>
  <si>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</si>
  <si>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</si>
  <si>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</si>
  <si>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</si>
  <si>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</si>
  <si>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</si>
  <si>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</si>
  <si>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</si>
  <si>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</si>
  <si>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</si>
  <si>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</si>
  <si>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</si>
  <si>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</si>
  <si>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</si>
  <si>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</si>
  <si>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</si>
  <si>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</si>
  <si>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</si>
  <si>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</si>
  <si>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</si>
  <si>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</si>
  <si>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</si>
  <si>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</si>
  <si>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</si>
  <si>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</si>
  <si>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</si>
  <si>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</si>
  <si>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</si>
  <si>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</si>
  <si>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</si>
  <si>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</si>
  <si>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</si>
  <si>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</si>
  <si>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</si>
  <si>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</si>
  <si>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</si>
  <si>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</si>
  <si>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</si>
  <si>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</si>
  <si>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</si>
  <si>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</si>
  <si>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</si>
  <si>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</si>
  <si>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</si>
  <si>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</si>
  <si>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</si>
  <si>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</si>
  <si>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</si>
  <si>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</si>
  <si>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</si>
  <si>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</si>
  <si>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</si>
  <si>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</si>
  <si>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</si>
  <si>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</si>
  <si>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</si>
  <si>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</si>
  <si>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</si>
  <si>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</si>
  <si>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</si>
  <si>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</si>
  <si>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</si>
  <si>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</si>
  <si>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</si>
  <si>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</si>
  <si>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</si>
  <si>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</si>
  <si>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</si>
  <si>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</si>
  <si>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</si>
  <si>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</si>
  <si>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</si>
  <si>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</si>
  <si>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</si>
  <si>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</si>
  <si>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</si>
  <si>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</si>
  <si>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</si>
  <si>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</si>
  <si>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</si>
  <si>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</si>
  <si>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</si>
  <si>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</si>
  <si>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</si>
  <si>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</si>
  <si>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</si>
  <si>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</si>
  <si>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</si>
  <si>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</si>
  <si>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</si>
  <si>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</si>
  <si>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</si>
  <si>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</si>
  <si>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</si>
  <si>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</si>
  <si>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</si>
  <si>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</si>
  <si>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</si>
  <si>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</si>
  <si>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</si>
  <si>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</si>
  <si>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</si>
  <si>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</si>
  <si>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</si>
  <si>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</si>
  <si>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</si>
  <si>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</si>
  <si>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</si>
  <si>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</si>
  <si>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</si>
  <si>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</si>
  <si>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</si>
  <si>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</si>
  <si>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</si>
  <si>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</si>
  <si>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</si>
  <si>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</si>
  <si>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</si>
  <si>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</si>
  <si>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</si>
  <si>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</si>
  <si>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</si>
  <si>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</si>
  <si>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</si>
  <si>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</si>
  <si>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</si>
  <si>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</si>
  <si>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</si>
  <si>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</si>
  <si>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</si>
  <si>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</si>
  <si>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</si>
  <si>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</si>
  <si>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</si>
  <si>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</si>
  <si>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</si>
  <si>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</si>
  <si>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</si>
  <si>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</si>
  <si>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</si>
  <si>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</si>
  <si>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</si>
  <si>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</si>
  <si>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</si>
  <si>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</si>
  <si>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</si>
  <si>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</si>
  <si>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</si>
  <si>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</si>
  <si>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</si>
  <si>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</si>
  <si>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</si>
  <si>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</si>
  <si>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</si>
  <si>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</si>
  <si>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</si>
  <si>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</si>
  <si>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</si>
  <si>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</si>
  <si>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</si>
  <si>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</si>
  <si>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</si>
  <si>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</si>
  <si>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</si>
  <si>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</si>
  <si>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</si>
  <si>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</si>
  <si>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</si>
  <si>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</si>
  <si>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</si>
  <si>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</si>
  <si>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</si>
  <si>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</si>
  <si>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</si>
  <si>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</si>
  <si>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</si>
  <si>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</si>
  <si>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</si>
  <si>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</si>
  <si>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</si>
  <si>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</si>
  <si>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</si>
  <si>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</si>
  <si>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</si>
  <si>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</si>
  <si>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</si>
  <si>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</si>
  <si>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</si>
  <si>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</si>
  <si>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</si>
  <si>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</si>
  <si>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</si>
  <si>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</si>
  <si>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</si>
  <si>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</si>
  <si>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</si>
  <si>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</si>
  <si>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</si>
  <si>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</si>
  <si>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</si>
  <si>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</si>
  <si>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</si>
  <si>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</si>
  <si>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</si>
  <si>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</si>
  <si>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</si>
  <si>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</si>
  <si>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</si>
  <si>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</si>
  <si>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</si>
  <si>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</si>
  <si>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</si>
  <si>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</si>
  <si>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</si>
  <si>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</si>
  <si>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</si>
  <si>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</si>
  <si>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</si>
  <si>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</si>
  <si>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</si>
  <si>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</si>
  <si>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</si>
  <si>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</si>
  <si>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</si>
  <si>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</si>
  <si>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</si>
  <si>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</si>
  <si>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</si>
  <si>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</si>
  <si>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</si>
  <si>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</si>
  <si>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</si>
  <si>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</si>
  <si>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</si>
  <si>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</si>
  <si>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</si>
  <si>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</si>
  <si>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</si>
  <si>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</si>
  <si>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</si>
  <si>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</si>
  <si>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</si>
  <si>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</si>
  <si>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</si>
  <si>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</si>
  <si>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</si>
  <si>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</si>
  <si>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</si>
  <si>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</si>
  <si>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</si>
  <si>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</si>
  <si>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</si>
  <si>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</si>
  <si>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</si>
  <si>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</si>
  <si>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</si>
  <si>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</si>
  <si>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</si>
  <si>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</si>
  <si>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</si>
  <si>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</si>
  <si>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</si>
  <si>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</si>
  <si>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</si>
  <si>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</si>
  <si>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</si>
  <si>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</si>
  <si>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</si>
  <si>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</si>
  <si>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</si>
  <si>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</si>
  <si>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</si>
  <si>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</si>
  <si>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</si>
  <si>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</si>
  <si>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</si>
  <si>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</si>
  <si>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</si>
  <si>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</si>
  <si>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</si>
  <si>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</si>
  <si>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</si>
  <si>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</si>
  <si>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</si>
  <si>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</si>
  <si>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</si>
  <si>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</si>
  <si>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</si>
  <si>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</si>
  <si>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</si>
  <si>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</si>
  <si>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</si>
  <si>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</si>
  <si>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</si>
  <si>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</si>
  <si>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</si>
  <si>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</si>
  <si>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</si>
  <si>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</si>
  <si>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</si>
  <si>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</si>
  <si>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</si>
  <si>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</si>
  <si>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</si>
  <si>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</si>
  <si>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</si>
  <si>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</si>
  <si>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</si>
  <si>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</si>
  <si>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</si>
  <si>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</si>
  <si>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</si>
  <si>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</si>
  <si>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</si>
  <si>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</si>
  <si>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</si>
  <si>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</si>
  <si>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</si>
  <si>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</si>
  <si>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</si>
  <si>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</si>
  <si>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</si>
  <si>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</si>
  <si>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</si>
  <si>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</si>
  <si>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</si>
  <si>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</si>
  <si>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</si>
  <si>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</si>
  <si>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</si>
  <si>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</si>
  <si>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</si>
  <si>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</si>
  <si>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</si>
  <si>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</si>
  <si>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</si>
  <si>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</si>
  <si>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</si>
  <si>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</si>
  <si>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</si>
  <si>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</si>
  <si>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</si>
  <si>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</si>
  <si>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</si>
  <si>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</si>
  <si>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</si>
  <si>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</si>
  <si>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</si>
  <si>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</si>
  <si>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</si>
  <si>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</si>
  <si>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</si>
  <si>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</si>
  <si>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</si>
  <si>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</si>
  <si>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</si>
  <si>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</si>
  <si>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</si>
  <si>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</si>
  <si>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</si>
  <si>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</si>
  <si>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</si>
  <si>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</si>
  <si>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</si>
  <si>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</si>
  <si>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</si>
  <si>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</si>
  <si>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</si>
  <si>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</si>
  <si>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</si>
  <si>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</si>
  <si>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</si>
  <si>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</si>
  <si>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</si>
  <si>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</si>
  <si>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</si>
  <si>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</si>
  <si>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</si>
  <si>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</si>
  <si>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</si>
  <si>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</si>
  <si>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</si>
  <si>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</si>
  <si>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</si>
  <si>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</si>
  <si>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</si>
  <si>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</si>
  <si>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</si>
  <si>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</si>
  <si>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</si>
  <si>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</si>
  <si>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</si>
  <si>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</si>
  <si>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</si>
  <si>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</si>
  <si>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</si>
  <si>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</si>
  <si>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</si>
  <si>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</si>
  <si>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</si>
  <si>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</si>
  <si>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</si>
  <si>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</si>
  <si>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</si>
  <si>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</si>
  <si>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</si>
  <si>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</si>
  <si>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</si>
  <si>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</si>
  <si>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</si>
  <si>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</si>
  <si>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</si>
  <si>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</si>
  <si>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</si>
  <si>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</si>
  <si>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</si>
  <si>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</si>
  <si>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</si>
  <si>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</si>
  <si>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</si>
  <si>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</si>
  <si>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</si>
  <si>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</si>
  <si>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</si>
  <si>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</si>
  <si>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</si>
  <si>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</si>
  <si>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</si>
  <si>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</si>
  <si>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</si>
  <si>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</si>
  <si>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</si>
  <si>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</si>
  <si>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</si>
  <si>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</si>
  <si>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</si>
  <si>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</si>
  <si>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</si>
  <si>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</si>
  <si>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</si>
  <si>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</si>
  <si>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</si>
  <si>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</si>
  <si>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</si>
  <si>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</si>
  <si>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</si>
  <si>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</si>
  <si>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</si>
  <si>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</si>
  <si>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</si>
  <si>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</si>
  <si>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</si>
  <si>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</si>
  <si>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</si>
  <si>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</si>
  <si>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</si>
  <si>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</si>
  <si>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</si>
  <si>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</si>
  <si>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</si>
  <si>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</si>
  <si>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</si>
  <si>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</si>
  <si>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</si>
  <si>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</si>
  <si>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</si>
  <si>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</si>
  <si>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</si>
  <si>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</si>
  <si>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</si>
  <si>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</si>
  <si>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</si>
  <si>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</si>
  <si>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</si>
  <si>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</si>
  <si>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</si>
  <si>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</si>
  <si>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</si>
  <si>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</si>
  <si>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</si>
  <si>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</si>
  <si>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</si>
  <si>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</si>
  <si>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</si>
  <si>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</si>
  <si>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</si>
  <si>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</si>
  <si>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</si>
  <si>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</si>
  <si>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</si>
  <si>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</si>
  <si>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</si>
  <si>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</si>
  <si>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</si>
  <si>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</si>
  <si>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</si>
  <si>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</si>
  <si>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</si>
  <si>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</si>
  <si>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</si>
  <si>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</si>
  <si>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</si>
  <si>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</si>
  <si>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</si>
  <si>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</si>
  <si>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</si>
  <si>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</si>
  <si>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</si>
  <si>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</si>
  <si>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</si>
  <si>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</si>
  <si>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</si>
  <si>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</si>
  <si>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</si>
  <si>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</si>
  <si>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</si>
  <si>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</si>
  <si>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</si>
  <si>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</si>
  <si>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</si>
  <si>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</si>
  <si>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</si>
  <si>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</si>
  <si>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</si>
  <si>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</si>
  <si>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</si>
  <si>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</si>
  <si>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</si>
  <si>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</si>
  <si>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</si>
  <si>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</si>
  <si>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</si>
  <si>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</si>
  <si>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</si>
  <si>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</si>
  <si>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</si>
  <si>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</si>
  <si>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</si>
  <si>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</si>
  <si>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</si>
  <si>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</si>
  <si>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</si>
  <si>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</si>
  <si>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</si>
  <si>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</si>
  <si>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</si>
  <si>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</si>
  <si>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</si>
  <si>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</si>
  <si>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</si>
  <si>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</si>
  <si>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</si>
  <si>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</si>
  <si>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</si>
  <si>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</si>
  <si>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</si>
  <si>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</si>
  <si>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</si>
  <si>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</si>
  <si>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</si>
  <si>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</si>
  <si>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</si>
  <si>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</si>
  <si>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</si>
  <si>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</si>
  <si>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</si>
  <si>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</si>
  <si>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</si>
  <si>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</si>
  <si>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</si>
  <si>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</si>
  <si>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</si>
  <si>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</si>
  <si>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</si>
  <si>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</si>
  <si>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</si>
  <si>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</si>
  <si>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</si>
  <si>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</si>
  <si>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</si>
  <si>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</si>
  <si>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</si>
  <si>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</si>
  <si>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</si>
  <si>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</si>
  <si>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</si>
  <si>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</si>
  <si>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</si>
  <si>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</si>
  <si>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</si>
  <si>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</si>
  <si>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</si>
  <si>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</si>
  <si>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</si>
  <si>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</si>
  <si>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</si>
  <si>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</si>
  <si>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</si>
  <si>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</si>
  <si>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</si>
  <si>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</si>
  <si>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</si>
  <si>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</si>
  <si>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</si>
  <si>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</si>
  <si>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</si>
  <si>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</si>
  <si>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</si>
  <si>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</si>
  <si>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</si>
  <si>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</si>
  <si>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</si>
  <si>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</si>
  <si>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</si>
  <si>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</si>
  <si>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</si>
  <si>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</si>
  <si>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</si>
  <si>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</si>
  <si>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</si>
  <si>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</si>
  <si>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</si>
  <si>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</si>
  <si>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</si>
  <si>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</si>
  <si>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</si>
  <si>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</si>
  <si>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</si>
  <si>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</si>
  <si>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</si>
  <si>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</si>
  <si>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</si>
  <si>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</si>
  <si>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</si>
  <si>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</si>
  <si>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</si>
  <si>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</si>
  <si>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</si>
  <si>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</si>
  <si>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</si>
  <si>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</si>
  <si>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</si>
  <si>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</si>
  <si>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</si>
  <si>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</si>
  <si>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</si>
  <si>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</si>
  <si>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</si>
  <si>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</si>
  <si>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</si>
  <si>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</si>
  <si>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</si>
  <si>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</si>
  <si>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</si>
  <si>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</si>
  <si>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</si>
  <si>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</si>
  <si>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</si>
  <si>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</si>
  <si>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</si>
  <si>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</si>
  <si>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</si>
  <si>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</si>
  <si>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</si>
  <si>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</si>
  <si>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</si>
  <si>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</si>
  <si>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</si>
  <si>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</si>
  <si>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</si>
  <si>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</si>
  <si>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</si>
  <si>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</si>
  <si>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</si>
  <si>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</si>
  <si>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</si>
  <si>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</si>
  <si>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</si>
  <si>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</si>
  <si>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</si>
  <si>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</si>
  <si>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</si>
  <si>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</si>
  <si>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</si>
  <si>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</si>
  <si>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</si>
  <si>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</si>
  <si>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</si>
  <si>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</si>
  <si>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</si>
  <si>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</si>
  <si>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</si>
  <si>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</si>
  <si>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</si>
  <si>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</si>
  <si>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</si>
  <si>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</si>
  <si>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</si>
  <si>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</si>
  <si>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</si>
  <si>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</si>
  <si>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</si>
  <si>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</si>
  <si>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</si>
  <si>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</si>
  <si>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</si>
  <si>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</si>
  <si>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</si>
  <si>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</si>
  <si>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</si>
  <si>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</si>
  <si>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</si>
  <si>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</si>
  <si>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</si>
  <si>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</si>
  <si>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</si>
  <si>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</si>
  <si>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</si>
  <si>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</si>
  <si>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</si>
  <si>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</si>
  <si>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</si>
  <si>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</si>
  <si>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</si>
  <si>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</si>
  <si>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</si>
  <si>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</si>
  <si>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</si>
  <si>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</si>
  <si>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</si>
  <si>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</si>
  <si>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</si>
  <si>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</si>
  <si>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</si>
  <si>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</si>
  <si>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</si>
  <si>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</si>
  <si>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</si>
  <si>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</si>
  <si>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</si>
  <si>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</si>
  <si>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</si>
  <si>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</si>
  <si>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</si>
  <si>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</si>
  <si>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</si>
  <si>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</si>
  <si>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</si>
  <si>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</si>
  <si>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</si>
  <si>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</si>
  <si>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</si>
  <si>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</si>
  <si>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</si>
  <si>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</si>
  <si>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</si>
  <si>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</si>
  <si>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</si>
  <si>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</si>
  <si>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</si>
  <si>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</si>
  <si>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</si>
  <si>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</si>
  <si>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</si>
  <si>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</si>
  <si>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</si>
  <si>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</si>
  <si>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</si>
  <si>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</si>
  <si>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</si>
  <si>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</si>
  <si>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</si>
  <si>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</si>
  <si>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</si>
  <si>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</si>
  <si>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</si>
  <si>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</si>
  <si>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</si>
  <si>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</si>
  <si>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</si>
  <si>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</si>
  <si>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</si>
  <si>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</si>
  <si>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</si>
  <si>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</si>
  <si>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</si>
  <si>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</si>
  <si>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</si>
  <si>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</si>
  <si>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</si>
  <si>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</si>
  <si>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</si>
  <si>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</si>
  <si>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</si>
  <si>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</si>
  <si>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</si>
  <si>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</si>
  <si>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</si>
  <si>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</si>
  <si>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</si>
  <si>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</si>
  <si>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</si>
  <si>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</si>
  <si>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</si>
  <si>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</si>
  <si>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</si>
  <si>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</si>
  <si>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</si>
  <si>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</si>
  <si>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</si>
  <si>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</si>
  <si>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</si>
  <si>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</si>
  <si>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</si>
  <si>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</si>
  <si>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</si>
  <si>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</si>
  <si>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</si>
  <si>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</si>
  <si>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</si>
  <si>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</si>
  <si>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</si>
  <si>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</si>
  <si>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</si>
  <si>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</si>
  <si>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</si>
  <si>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</si>
  <si>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</si>
  <si>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</si>
  <si>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</si>
  <si>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</si>
  <si>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</si>
  <si>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</si>
  <si>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</si>
  <si>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</si>
  <si>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</si>
  <si>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</si>
  <si>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</si>
  <si>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</si>
  <si>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</si>
  <si>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</si>
  <si>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</si>
  <si>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</si>
  <si>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</si>
  <si>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</si>
  <si>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</si>
  <si>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</si>
  <si>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</si>
  <si>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</si>
  <si>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</si>
  <si>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</si>
  <si>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</si>
  <si>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</si>
  <si>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</si>
  <si>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</si>
  <si>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</si>
  <si>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</si>
  <si>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</si>
  <si>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</si>
  <si>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</si>
  <si>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</si>
  <si>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</si>
  <si>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</si>
  <si>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</si>
  <si>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</si>
  <si>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</si>
  <si>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</si>
  <si>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</si>
  <si>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</si>
  <si>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</si>
  <si>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</si>
  <si>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</si>
  <si>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</si>
  <si>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</si>
  <si>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</si>
  <si>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</si>
  <si>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</si>
  <si>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</si>
  <si>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</si>
  <si>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</si>
  <si>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</si>
  <si>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</si>
  <si>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</si>
  <si>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</si>
  <si>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</si>
  <si>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</si>
  <si>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</si>
  <si>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</si>
  <si>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</si>
  <si>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</si>
  <si>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</si>
  <si>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</si>
  <si>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</si>
  <si>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</si>
  <si>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</si>
  <si>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</si>
  <si>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</si>
  <si>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</si>
  <si>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</si>
  <si>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</si>
  <si>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</si>
  <si>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</si>
  <si>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</si>
  <si>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</si>
  <si>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</si>
  <si>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</si>
  <si>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</si>
  <si>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</si>
  <si>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</si>
  <si>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</si>
  <si>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</si>
  <si>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</si>
  <si>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</si>
  <si>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</si>
  <si>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</si>
  <si>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</si>
  <si>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</si>
  <si>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</si>
  <si>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</si>
  <si>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</si>
  <si>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</si>
  <si>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</si>
  <si>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</si>
  <si>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</si>
  <si>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</si>
  <si>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</si>
  <si>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</si>
  <si>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</si>
  <si>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</si>
  <si>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</si>
  <si>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</si>
  <si>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</si>
  <si>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</si>
  <si>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</si>
  <si>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</si>
  <si>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</si>
  <si>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</si>
  <si>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</si>
  <si>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</si>
  <si>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</si>
  <si>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</si>
  <si>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</si>
  <si>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</si>
  <si>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</si>
  <si>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</si>
  <si>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</si>
  <si>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</si>
  <si>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</si>
  <si>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</si>
  <si>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</si>
  <si>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</si>
  <si>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</si>
  <si>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</si>
  <si>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</si>
  <si>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</si>
  <si>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</si>
  <si>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</si>
  <si>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</si>
  <si>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</si>
  <si>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</si>
  <si>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</si>
  <si>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</si>
  <si>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</si>
  <si>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</si>
  <si>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</si>
  <si>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</si>
  <si>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</si>
  <si>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</si>
  <si>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</si>
  <si>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</si>
  <si>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</si>
  <si>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</si>
  <si>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</si>
  <si>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</si>
  <si>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</si>
  <si>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</si>
  <si>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</si>
  <si>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</si>
  <si>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</si>
  <si>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</si>
  <si>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</si>
  <si>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</si>
  <si>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</si>
  <si>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</si>
  <si>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</si>
  <si>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</si>
  <si>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</si>
  <si>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</si>
  <si>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</si>
  <si>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</si>
  <si>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</si>
  <si>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</si>
  <si>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</si>
  <si>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</si>
  <si>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</si>
  <si>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</si>
  <si>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</si>
  <si>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</si>
  <si>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</si>
  <si>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</si>
  <si>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</si>
  <si>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</si>
  <si>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</si>
  <si>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</si>
  <si>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</si>
  <si>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</si>
  <si>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</si>
  <si>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</si>
  <si>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</si>
  <si>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</si>
  <si>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</si>
  <si>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</si>
  <si>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</si>
  <si>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</si>
  <si>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</si>
  <si>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</si>
  <si>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</si>
  <si>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</si>
  <si>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</si>
  <si>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</si>
  <si>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</si>
  <si>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</si>
  <si>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</si>
  <si>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</si>
  <si>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</si>
  <si>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</si>
  <si>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</si>
  <si>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</si>
  <si>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</si>
  <si>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</si>
  <si>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</si>
  <si>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</si>
  <si>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</si>
  <si>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</si>
  <si>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</si>
  <si>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</si>
  <si>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</si>
  <si>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</si>
  <si>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</si>
  <si>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</si>
  <si>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</si>
  <si>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</si>
  <si>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</si>
  <si>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</si>
  <si>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</si>
  <si>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</si>
  <si>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</si>
  <si>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</si>
  <si>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</si>
  <si>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</si>
  <si>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</si>
  <si>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</si>
  <si>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</si>
  <si>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</si>
  <si>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</si>
  <si>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</si>
  <si>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</si>
  <si>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</si>
  <si>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</si>
  <si>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</si>
  <si>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</si>
  <si>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</si>
  <si>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</si>
  <si>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</si>
  <si>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</si>
  <si>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</si>
  <si>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</si>
  <si>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</si>
  <si>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</si>
  <si>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</si>
  <si>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</si>
  <si>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</si>
  <si>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</si>
  <si>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</si>
  <si>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</si>
  <si>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</si>
  <si>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</si>
  <si>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</si>
  <si>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</si>
  <si>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</si>
  <si>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</si>
  <si>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</si>
  <si>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</si>
  <si>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</si>
  <si>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</si>
  <si>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</si>
  <si>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</si>
  <si>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</si>
  <si>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</si>
  <si>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</si>
  <si>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</si>
  <si>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</si>
  <si>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</si>
  <si>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</si>
  <si>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</si>
  <si>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</si>
  <si>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</si>
  <si>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</si>
  <si>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</si>
  <si>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</si>
  <si>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</si>
  <si>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</si>
  <si>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</si>
  <si>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</si>
  <si>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</si>
  <si>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</si>
  <si>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</si>
  <si>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</si>
  <si>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</si>
  <si>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</si>
  <si>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</si>
  <si>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</si>
  <si>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</si>
  <si>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</si>
  <si>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</si>
  <si>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</si>
  <si>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</si>
  <si>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</si>
  <si>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</si>
  <si>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</si>
  <si>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</si>
  <si>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</si>
  <si>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</si>
  <si>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</si>
  <si>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</si>
  <si>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</si>
  <si>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</si>
  <si>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</si>
  <si>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</si>
  <si>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</si>
  <si>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</si>
  <si>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</si>
  <si>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</si>
  <si>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</si>
  <si>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</si>
  <si>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</si>
  <si>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</si>
  <si>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</si>
  <si>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</si>
  <si>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</si>
  <si>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</si>
  <si>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</si>
  <si>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</si>
  <si>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</si>
  <si>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</si>
  <si>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</si>
  <si>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</si>
  <si>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</si>
  <si>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</si>
  <si>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</si>
  <si>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</si>
  <si>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</si>
  <si>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</si>
  <si>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</si>
  <si>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</si>
  <si>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</si>
  <si>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</si>
  <si>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</si>
  <si>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</si>
  <si>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</si>
  <si>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</si>
  <si>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</si>
  <si>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</si>
  <si>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</si>
  <si>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</si>
  <si>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</si>
  <si>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</si>
  <si>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</si>
  <si>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</si>
  <si>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</si>
  <si>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</si>
  <si>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</si>
  <si>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</si>
  <si>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</si>
  <si>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</si>
  <si>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</si>
  <si>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</si>
  <si>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</si>
  <si>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</si>
  <si>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</si>
  <si>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</si>
  <si>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</si>
  <si>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</si>
  <si>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</si>
  <si>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</si>
  <si>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</si>
  <si>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</si>
  <si>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</si>
  <si>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</si>
  <si>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</si>
  <si>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</si>
  <si>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</si>
  <si>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</si>
  <si>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</si>
  <si>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</si>
  <si>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</si>
  <si>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</si>
  <si>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</si>
  <si>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</si>
  <si>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</si>
  <si>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</si>
  <si>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</si>
  <si>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</si>
  <si>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</si>
  <si>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</si>
  <si>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</si>
  <si>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</si>
  <si>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</si>
  <si>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</si>
  <si>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</si>
  <si>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</si>
  <si>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</si>
  <si>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</si>
  <si>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</si>
  <si>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</si>
  <si>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</si>
  <si>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</si>
  <si>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</si>
  <si>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</si>
  <si>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</si>
  <si>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</si>
  <si>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</si>
  <si>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</si>
  <si>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</si>
  <si>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</si>
  <si>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</si>
  <si>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</si>
  <si>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</si>
  <si>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</si>
  <si>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</si>
  <si>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</si>
  <si>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</si>
  <si>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</si>
  <si>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</si>
  <si>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</si>
  <si>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</si>
  <si>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</si>
  <si>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</si>
  <si>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</si>
  <si>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</si>
  <si>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</si>
  <si>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</si>
  <si>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</si>
  <si>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</si>
  <si>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</si>
  <si>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</si>
  <si>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</si>
  <si>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</si>
  <si>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</si>
  <si>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</si>
  <si>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</si>
  <si>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</si>
  <si>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</si>
  <si>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</si>
  <si>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</si>
  <si>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</si>
  <si>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</si>
  <si>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</si>
  <si>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</si>
  <si>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</si>
  <si>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</si>
  <si>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</si>
  <si>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</si>
  <si>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</si>
  <si>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</si>
  <si>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</si>
  <si>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</si>
  <si>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</si>
  <si>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</si>
  <si>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</si>
  <si>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</si>
  <si>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</si>
  <si>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</si>
  <si>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</si>
  <si>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</si>
  <si>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</si>
  <si>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</si>
  <si>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</si>
  <si>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</si>
  <si>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</si>
  <si>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</si>
  <si>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</si>
  <si>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</si>
  <si>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</si>
  <si>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</si>
  <si>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</si>
  <si>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</si>
  <si>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</si>
  <si>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</si>
  <si>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</si>
  <si>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</si>
  <si>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</si>
  <si>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</si>
  <si>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</si>
  <si>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</si>
  <si>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</si>
  <si>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</si>
  <si>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</si>
  <si>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</si>
  <si>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</si>
  <si>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</si>
  <si>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</si>
  <si>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</si>
  <si>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</si>
  <si>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</si>
  <si>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</si>
  <si>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</si>
  <si>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</si>
  <si>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</si>
  <si>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</si>
  <si>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</si>
  <si>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</si>
  <si>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</si>
  <si>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</si>
  <si>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</si>
  <si>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</si>
  <si>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</si>
  <si>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</si>
  <si>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</si>
  <si>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</si>
  <si>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</si>
  <si>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</si>
  <si>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</si>
  <si>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</si>
  <si>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</si>
  <si>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</si>
  <si>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</si>
  <si>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</si>
  <si>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</si>
  <si>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</si>
  <si>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</si>
  <si>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</si>
  <si>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</si>
  <si>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</si>
  <si>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</si>
  <si>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</si>
  <si>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</si>
  <si>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</si>
  <si>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</si>
  <si>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</si>
  <si>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</si>
  <si>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</si>
  <si>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</si>
  <si>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</si>
  <si>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</si>
  <si>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</si>
  <si>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</si>
  <si>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</si>
  <si>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</si>
  <si>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</si>
  <si>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</si>
  <si>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</si>
  <si>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</si>
  <si>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</si>
  <si>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</si>
  <si>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</si>
  <si>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</si>
  <si>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</si>
  <si>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</si>
  <si>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</si>
  <si>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</si>
  <si>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</si>
  <si>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</si>
  <si>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</si>
  <si>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</si>
  <si>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</si>
  <si>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</si>
  <si>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</si>
  <si>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</si>
  <si>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</si>
  <si>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</si>
  <si>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</si>
  <si>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</si>
  <si>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</si>
  <si>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</si>
  <si>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</si>
  <si>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</si>
  <si>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</si>
  <si>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</si>
  <si>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</si>
  <si>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</si>
  <si>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</si>
  <si>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</si>
  <si>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</si>
  <si>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</si>
  <si>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</si>
  <si>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</si>
  <si>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</si>
  <si>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</si>
  <si>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</si>
  <si>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</si>
  <si>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</si>
  <si>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</si>
  <si>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</si>
  <si>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</si>
  <si>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</si>
  <si>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</si>
  <si>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</si>
  <si>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</si>
  <si>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</si>
  <si>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</si>
  <si>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</si>
  <si>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</si>
  <si>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</si>
  <si>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</si>
  <si>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</si>
  <si>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</si>
  <si>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</si>
  <si>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</si>
  <si>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</si>
  <si>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</si>
  <si>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</si>
  <si>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</si>
  <si>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</si>
  <si>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</si>
  <si>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</si>
  <si>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</si>
  <si>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</si>
  <si>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</si>
  <si>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</si>
  <si>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</si>
  <si>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</si>
  <si>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</si>
  <si>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</si>
  <si>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</si>
  <si>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</si>
  <si>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</si>
  <si>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</si>
  <si>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</si>
  <si>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</si>
  <si>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</si>
  <si>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</si>
  <si>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</si>
  <si>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</si>
  <si>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</si>
  <si>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</si>
  <si>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</si>
  <si>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</si>
  <si>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</si>
  <si>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</si>
  <si>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</si>
  <si>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</si>
  <si>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</si>
  <si>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</si>
  <si>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</si>
  <si>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</si>
  <si>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</si>
  <si>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</si>
  <si>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</si>
  <si>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</si>
  <si>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</si>
  <si>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</si>
  <si>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</si>
  <si>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</si>
  <si>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</si>
  <si>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</si>
  <si>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</si>
  <si>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</si>
  <si>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</si>
  <si>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</si>
  <si>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</si>
  <si>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</si>
  <si>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</si>
  <si>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</si>
  <si>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</si>
  <si>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</si>
  <si>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</si>
  <si>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</si>
  <si>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</si>
  <si>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</si>
  <si>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</si>
  <si>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</si>
  <si>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</si>
  <si>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</si>
  <si>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</si>
  <si>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</si>
  <si>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</si>
  <si>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</si>
  <si>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</si>
  <si>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</si>
  <si>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</si>
  <si>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</si>
  <si>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</si>
  <si>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</si>
  <si>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</si>
  <si>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</si>
  <si>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</si>
  <si>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</si>
  <si>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</si>
  <si>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</si>
  <si>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</si>
  <si>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</si>
  <si>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</si>
  <si>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</si>
  <si>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</si>
  <si>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</si>
  <si>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</si>
  <si>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</si>
  <si>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</si>
  <si>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</si>
  <si>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</si>
  <si>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</si>
  <si>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</si>
  <si>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</si>
  <si>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</si>
  <si>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</si>
  <si>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</si>
  <si>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</si>
  <si>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</si>
  <si>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</si>
  <si>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</si>
  <si>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</si>
  <si>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</si>
  <si>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</si>
  <si>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</si>
  <si>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</si>
  <si>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</si>
  <si>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</si>
  <si>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</si>
  <si>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</si>
  <si>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</si>
  <si>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</si>
  <si>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</si>
  <si>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</si>
  <si>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</si>
  <si>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</si>
  <si>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</si>
  <si>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</si>
  <si>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</si>
  <si>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</si>
  <si>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</si>
  <si>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</si>
  <si>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</si>
  <si>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</si>
  <si>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</si>
  <si>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</si>
  <si>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</si>
  <si>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</si>
  <si>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</si>
  <si>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</si>
  <si>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</si>
  <si>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</si>
  <si>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</si>
  <si>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</si>
  <si>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</si>
  <si>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</si>
  <si>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</si>
  <si>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</si>
  <si>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</si>
  <si>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</si>
  <si>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</si>
  <si>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</si>
  <si>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</si>
  <si>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</si>
  <si>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</si>
  <si>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</si>
  <si>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</si>
  <si>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</si>
  <si>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</si>
  <si>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</si>
  <si>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</si>
  <si>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</si>
  <si>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</si>
  <si>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</si>
  <si>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</si>
  <si>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</si>
  <si>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</si>
  <si>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</si>
  <si>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</si>
  <si>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</si>
  <si>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</si>
  <si>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</si>
  <si>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</si>
  <si>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</si>
  <si>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</si>
  <si>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</si>
  <si>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</si>
  <si>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</si>
  <si>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</si>
  <si>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</si>
  <si>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</si>
  <si>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</si>
  <si>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</si>
  <si>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</si>
  <si>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</si>
  <si>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</si>
  <si>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</si>
  <si>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</si>
  <si>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</si>
  <si>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</si>
  <si>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</si>
  <si>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</si>
  <si>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</si>
  <si>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</si>
  <si>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</si>
  <si>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</si>
  <si>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</si>
  <si>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</si>
  <si>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</si>
  <si>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</si>
  <si>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</si>
  <si>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</si>
  <si>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</si>
  <si>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</si>
  <si>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</si>
  <si>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</si>
  <si>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</si>
  <si>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</si>
  <si>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</si>
  <si>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</si>
  <si>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</si>
  <si>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</si>
  <si>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</si>
  <si>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</si>
  <si>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</si>
  <si>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</si>
  <si>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</si>
  <si>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</si>
  <si>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</si>
  <si>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</si>
  <si>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</si>
  <si>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</si>
  <si>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</si>
  <si>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</si>
  <si>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</si>
  <si>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</si>
  <si>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</si>
  <si>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</si>
  <si>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</si>
  <si>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</si>
  <si>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</si>
  <si>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</si>
  <si>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</si>
  <si>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</si>
  <si>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</si>
  <si>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</si>
  <si>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</si>
  <si>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</si>
  <si>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</si>
  <si>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</si>
  <si>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</si>
  <si>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</si>
  <si>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</si>
  <si>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</si>
  <si>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</si>
  <si>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</si>
  <si>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</si>
  <si>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</si>
  <si>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</si>
  <si>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</si>
  <si>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</si>
  <si>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</si>
  <si>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</si>
  <si>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</si>
  <si>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</si>
  <si>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</si>
  <si>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</si>
  <si>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</si>
  <si>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</si>
  <si>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</si>
  <si>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</si>
  <si>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</si>
  <si>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</si>
  <si>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</si>
  <si>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</si>
  <si>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</si>
  <si>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</si>
  <si>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</si>
  <si>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</si>
  <si>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</si>
  <si>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</si>
  <si>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</si>
  <si>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</si>
  <si>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</si>
  <si>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</si>
  <si>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</si>
  <si>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</si>
  <si>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</si>
  <si>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</si>
  <si>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</si>
  <si>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</si>
  <si>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</si>
  <si>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</si>
  <si>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</si>
  <si>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</si>
  <si>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</si>
  <si>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</si>
  <si>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</si>
  <si>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</si>
  <si>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</si>
  <si>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</si>
  <si>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</si>
  <si>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</si>
  <si>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</si>
  <si>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</si>
  <si>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</si>
  <si>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</si>
  <si>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</si>
  <si>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</si>
  <si>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</si>
  <si>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</si>
  <si>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</si>
  <si>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</si>
  <si>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</si>
  <si>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</si>
  <si>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</si>
  <si>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</si>
  <si>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</si>
  <si>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</si>
  <si>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</si>
  <si>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</si>
  <si>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</si>
  <si>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</si>
  <si>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</si>
  <si>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</si>
  <si>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</si>
  <si>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</si>
  <si>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</si>
  <si>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</si>
  <si>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</si>
  <si>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</si>
  <si>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</si>
  <si>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</si>
  <si>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</si>
  <si>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</si>
  <si>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</si>
  <si>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</si>
  <si>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</si>
  <si>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</si>
  <si>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</si>
  <si>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</si>
  <si>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</si>
  <si>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</si>
  <si>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</si>
  <si>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</si>
  <si>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</si>
  <si>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</si>
  <si>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</si>
  <si>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</si>
  <si>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</si>
  <si>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</si>
  <si>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</si>
  <si>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</si>
  <si>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</si>
  <si>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</si>
  <si>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</si>
  <si>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</si>
  <si>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</si>
  <si>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</si>
  <si>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</si>
  <si>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</si>
  <si>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</si>
  <si>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</si>
  <si>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</si>
  <si>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</si>
  <si>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</si>
  <si>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</si>
  <si>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</si>
  <si>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</si>
  <si>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</si>
  <si>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</si>
  <si>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</si>
  <si>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</si>
  <si>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</si>
  <si>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</si>
  <si>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</si>
  <si>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</si>
  <si>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</si>
  <si>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</si>
  <si>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</si>
  <si>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</si>
  <si>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</si>
  <si>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</si>
  <si>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</si>
  <si>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</si>
  <si>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</si>
  <si>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</si>
  <si>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</si>
  <si>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</si>
  <si>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</si>
  <si>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</si>
  <si>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</si>
  <si>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</si>
  <si>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</si>
  <si>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</si>
  <si>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</si>
  <si>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</si>
  <si>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</si>
  <si>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</si>
  <si>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</si>
  <si>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</si>
  <si>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</si>
  <si>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</si>
  <si>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</si>
  <si>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</si>
  <si>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</si>
  <si>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</si>
  <si>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</si>
  <si>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</si>
  <si>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</si>
  <si>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</si>
  <si>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</si>
  <si>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</si>
  <si>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</si>
  <si>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</si>
  <si>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</si>
  <si>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</si>
  <si>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</si>
  <si>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</si>
  <si>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</si>
  <si>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</si>
  <si>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</si>
  <si>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</si>
  <si>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</si>
  <si>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</si>
  <si>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</si>
  <si>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</si>
  <si>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</si>
  <si>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</si>
  <si>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</si>
  <si>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</si>
  <si>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</si>
  <si>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</si>
  <si>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</si>
  <si>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</si>
  <si>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</si>
  <si>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</si>
  <si>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</si>
  <si>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</si>
  <si>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</si>
  <si>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</si>
  <si>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</si>
  <si>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</si>
  <si>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</si>
  <si>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</si>
  <si>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</si>
  <si>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</si>
  <si>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</si>
  <si>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</si>
  <si>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</si>
  <si>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</si>
  <si>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</si>
  <si>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</si>
  <si>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</si>
  <si>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</si>
  <si>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</si>
  <si>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</si>
  <si>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</si>
  <si>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</si>
  <si>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</si>
  <si>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</si>
  <si>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</si>
  <si>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</si>
  <si>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</si>
  <si>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</si>
  <si>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</si>
  <si>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</si>
  <si>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</si>
  <si>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</si>
  <si>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</si>
  <si>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</si>
  <si>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</si>
  <si>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</si>
  <si>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</si>
  <si>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</si>
  <si>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</si>
  <si>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</si>
  <si>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</si>
  <si>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</si>
  <si>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</si>
  <si>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</si>
  <si>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</si>
  <si>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</si>
  <si>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</si>
  <si>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</si>
  <si>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</si>
  <si>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</si>
  <si>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</si>
  <si>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</si>
  <si>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</si>
  <si>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</si>
  <si>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</si>
  <si>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</si>
  <si>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</si>
  <si>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</si>
  <si>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</si>
  <si>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</si>
  <si>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</si>
  <si>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</si>
  <si>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</si>
  <si>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</si>
  <si>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</si>
  <si>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</si>
  <si>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</si>
  <si>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</si>
  <si>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</si>
  <si>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</si>
  <si>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</si>
  <si>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</si>
  <si>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</si>
  <si>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</si>
  <si>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</si>
  <si>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</si>
  <si>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</si>
  <si>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</si>
  <si>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</si>
  <si>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</si>
  <si>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</si>
  <si>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</si>
  <si>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</si>
  <si>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</si>
  <si>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</si>
  <si>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</si>
  <si>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</si>
  <si>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</si>
  <si>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</si>
  <si>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</si>
  <si>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</si>
  <si>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</si>
  <si>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</si>
  <si>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</si>
  <si>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</si>
  <si>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</si>
  <si>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</si>
  <si>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</si>
  <si>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</si>
  <si>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</si>
  <si>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</si>
  <si>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</si>
  <si>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</si>
  <si>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</si>
  <si>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</si>
  <si>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</si>
  <si>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</si>
  <si>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</si>
  <si>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</si>
  <si>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</si>
  <si>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</si>
  <si>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</si>
  <si>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</si>
  <si>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</si>
  <si>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</si>
  <si>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</si>
  <si>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</si>
  <si>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</si>
  <si>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</si>
  <si>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</si>
  <si>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</si>
  <si>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</si>
  <si>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</si>
  <si>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</si>
  <si>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</si>
  <si>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</si>
  <si>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</si>
  <si>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</si>
  <si>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</si>
  <si>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</si>
  <si>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</si>
  <si>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</si>
  <si>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</si>
  <si>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</si>
  <si>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</si>
  <si>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</si>
  <si>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</si>
  <si>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</si>
  <si>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</si>
  <si>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</si>
  <si>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</si>
  <si>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</si>
  <si>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</si>
  <si>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</si>
  <si>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</si>
  <si>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</si>
  <si>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</si>
  <si>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</si>
  <si>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</si>
  <si>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</si>
  <si>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</si>
  <si>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</si>
  <si>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</si>
  <si>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</si>
  <si>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</si>
  <si>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</si>
  <si>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</si>
  <si>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</si>
  <si>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</si>
  <si>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</si>
  <si>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</si>
  <si>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</si>
  <si>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</si>
  <si>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</si>
  <si>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</si>
  <si>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</si>
  <si>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</si>
  <si>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</si>
  <si>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</si>
  <si>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</si>
  <si>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</si>
  <si>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</si>
  <si>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</si>
  <si>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</si>
  <si>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</si>
  <si>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</si>
  <si>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</si>
  <si>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</si>
  <si>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</si>
  <si>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</si>
  <si>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</si>
  <si>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</si>
  <si>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</si>
  <si>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</si>
  <si>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</si>
  <si>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</si>
  <si>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</si>
  <si>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</si>
  <si>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</si>
  <si>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</si>
  <si>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</si>
  <si>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</si>
  <si>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</si>
  <si>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</si>
  <si>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</si>
  <si>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</si>
  <si>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</si>
  <si>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</si>
  <si>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</si>
  <si>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</si>
  <si>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</si>
  <si>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</si>
  <si>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</si>
  <si>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</si>
  <si>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</si>
  <si>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</si>
  <si>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</si>
  <si>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</si>
  <si>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</si>
  <si>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</si>
  <si>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</si>
  <si>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</si>
  <si>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</si>
  <si>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</si>
  <si>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</si>
  <si>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</si>
  <si>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</si>
  <si>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</si>
  <si>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</si>
  <si>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</si>
  <si>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</si>
  <si>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</si>
  <si>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</si>
  <si>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</si>
  <si>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</si>
  <si>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</si>
  <si>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</si>
  <si>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</si>
  <si>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</si>
  <si>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</si>
  <si>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</si>
  <si>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</si>
  <si>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</si>
  <si>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</si>
  <si>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</si>
  <si>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</si>
  <si>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</si>
  <si>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</si>
  <si>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</si>
  <si>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</si>
  <si>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</si>
  <si>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</si>
  <si>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</si>
  <si>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</si>
  <si>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</si>
  <si>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</si>
  <si>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</si>
  <si>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</si>
  <si>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</si>
  <si>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</si>
  <si>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</si>
  <si>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</si>
  <si>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</si>
  <si>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</si>
  <si>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</si>
  <si>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</si>
  <si>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</si>
  <si>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</si>
  <si>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</si>
  <si>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</si>
  <si>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</si>
  <si>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</si>
  <si>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</si>
  <si>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</si>
  <si>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</si>
  <si>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</si>
  <si>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</si>
  <si>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</si>
  <si>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</si>
  <si>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</si>
  <si>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</si>
  <si>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</si>
  <si>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</si>
  <si>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</si>
  <si>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</si>
  <si>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</si>
  <si>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</si>
  <si>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</si>
  <si>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</si>
  <si>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</si>
  <si>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</si>
  <si>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</si>
  <si>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</si>
  <si>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</si>
  <si>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</si>
  <si>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</si>
  <si>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</si>
  <si>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</si>
  <si>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</si>
  <si>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</si>
  <si>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</si>
  <si>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</si>
  <si>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</si>
  <si>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</si>
  <si>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</si>
  <si>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</si>
  <si>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</si>
  <si>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</si>
  <si>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</si>
  <si>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</si>
  <si>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</si>
  <si>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</si>
  <si>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</si>
  <si>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</si>
  <si>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</si>
  <si>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</si>
  <si>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</si>
  <si>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</si>
  <si>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</si>
  <si>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</si>
  <si>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</si>
  <si>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</si>
  <si>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</si>
  <si>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</si>
  <si>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</si>
  <si>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</si>
  <si>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</si>
  <si>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</si>
  <si>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</si>
  <si>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</si>
  <si>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</si>
  <si>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</si>
  <si>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</si>
  <si>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</si>
  <si>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</si>
  <si>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</si>
  <si>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</si>
  <si>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</si>
  <si>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</si>
  <si>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</si>
  <si>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</si>
  <si>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</si>
  <si>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</si>
  <si>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</si>
  <si>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</si>
  <si>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</si>
  <si>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</si>
  <si>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</si>
  <si>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</si>
  <si>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</si>
  <si>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</si>
  <si>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</si>
  <si>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</si>
  <si>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</si>
  <si>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</si>
  <si>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</si>
  <si>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</si>
  <si>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</si>
  <si>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</si>
  <si>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</si>
  <si>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</si>
  <si>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</si>
  <si>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</si>
  <si>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</si>
  <si>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</si>
  <si>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</si>
  <si>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</si>
  <si>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</si>
  <si>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</si>
  <si>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</si>
  <si>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</si>
  <si>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</si>
  <si>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</si>
  <si>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</si>
  <si>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</si>
  <si>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</si>
  <si>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</si>
  <si>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</si>
  <si>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</si>
  <si>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</si>
  <si>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</si>
  <si>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</si>
  <si>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</si>
  <si>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</si>
  <si>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</si>
  <si>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</si>
  <si>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</si>
  <si>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</si>
  <si>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</si>
  <si>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</si>
  <si>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</si>
  <si>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</si>
  <si>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</si>
  <si>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</si>
  <si>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</si>
  <si>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</si>
  <si>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</si>
  <si>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</si>
  <si>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</si>
  <si>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</si>
  <si>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</si>
  <si>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</si>
  <si>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</si>
  <si>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</si>
  <si>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</si>
  <si>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</si>
  <si>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</si>
  <si>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</si>
  <si>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</si>
  <si>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</si>
  <si>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</si>
  <si>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</si>
  <si>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</si>
  <si>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</si>
  <si>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</si>
  <si>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</si>
  <si>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</si>
  <si>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</si>
  <si>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</si>
  <si>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</si>
  <si>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</si>
  <si>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</si>
  <si>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</si>
  <si>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</si>
  <si>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</si>
  <si>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</si>
  <si>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</si>
  <si>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</si>
  <si>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</si>
  <si>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</si>
  <si>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</si>
  <si>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</si>
  <si>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</si>
  <si>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</si>
  <si>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</si>
  <si>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</si>
  <si>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</si>
  <si>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</si>
  <si>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</si>
  <si>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</si>
  <si>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</si>
  <si>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</si>
  <si>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</si>
  <si>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</si>
  <si>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</si>
  <si>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</si>
  <si>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</si>
  <si>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</si>
  <si>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</si>
  <si>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</si>
  <si>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</si>
  <si>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</si>
  <si>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</si>
  <si>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</si>
  <si>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</si>
  <si>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</si>
  <si>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</si>
  <si>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</si>
  <si>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</si>
  <si>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</si>
  <si>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</si>
  <si>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</si>
  <si>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</si>
  <si>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</si>
  <si>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</si>
  <si>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</si>
  <si>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</si>
  <si>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</si>
  <si>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</si>
  <si>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</si>
  <si>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</si>
  <si>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</si>
  <si>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</si>
  <si>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</si>
  <si>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</si>
  <si>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</si>
  <si>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</si>
  <si>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</si>
  <si>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</si>
  <si>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</si>
  <si>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</si>
  <si>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</si>
  <si>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</si>
  <si>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</si>
  <si>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</si>
  <si>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</si>
  <si>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</si>
  <si>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</si>
  <si>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</si>
  <si>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</si>
  <si>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</si>
  <si>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</si>
  <si>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</si>
  <si>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</si>
  <si>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</si>
  <si>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</si>
  <si>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</si>
  <si>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</si>
  <si>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</si>
  <si>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</si>
  <si>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</si>
  <si>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</si>
  <si>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</si>
  <si>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</si>
  <si>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</si>
  <si>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</si>
  <si>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</si>
  <si>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</si>
  <si>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</si>
  <si>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</si>
  <si>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</si>
  <si>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</si>
  <si>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</si>
  <si>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</si>
  <si>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</si>
  <si>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</si>
  <si>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</si>
  <si>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</si>
  <si>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</si>
  <si>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</si>
  <si>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</si>
  <si>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</si>
  <si>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</si>
  <si>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</si>
  <si>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</si>
  <si>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</si>
  <si>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</si>
  <si>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</si>
  <si>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</si>
  <si>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</si>
  <si>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</si>
  <si>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</si>
  <si>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</si>
  <si>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</si>
  <si>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</si>
  <si>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</si>
  <si>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</si>
  <si>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</si>
  <si>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</si>
  <si>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</si>
  <si>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</si>
  <si>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</si>
  <si>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</si>
  <si>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</si>
  <si>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</si>
  <si>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</si>
  <si>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</si>
  <si>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</si>
  <si>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</si>
  <si>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</si>
  <si>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</si>
  <si>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</si>
  <si>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</si>
  <si>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</si>
  <si>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</si>
  <si>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</si>
  <si>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</si>
  <si>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</si>
  <si>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</si>
  <si>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</si>
  <si>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</si>
  <si>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</si>
  <si>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</si>
  <si>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</si>
  <si>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</si>
  <si>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</si>
  <si>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</si>
  <si>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</si>
  <si>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</si>
  <si>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</si>
  <si>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</si>
  <si>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</si>
  <si>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</si>
  <si>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</si>
  <si>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</si>
  <si>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</si>
  <si>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</si>
  <si>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</si>
  <si>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</si>
  <si>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</si>
  <si>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</si>
  <si>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</si>
  <si>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</si>
  <si>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</si>
  <si>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</si>
  <si>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</si>
  <si>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</si>
  <si>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</si>
  <si>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</si>
  <si>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</si>
  <si>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</si>
  <si>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</si>
  <si>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</si>
  <si>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</si>
  <si>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</si>
  <si>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</si>
  <si>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</si>
  <si>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</si>
  <si>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</si>
  <si>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</si>
  <si>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</si>
  <si>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</si>
  <si>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</si>
  <si>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</si>
  <si>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</si>
  <si>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</si>
  <si>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</si>
  <si>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</si>
  <si>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</si>
  <si>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</si>
  <si>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</si>
  <si>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</si>
  <si>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</si>
  <si>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</si>
  <si>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</si>
  <si>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</si>
  <si>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</si>
  <si>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</si>
  <si>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</si>
  <si>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</si>
  <si>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</si>
  <si>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</si>
  <si>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</si>
  <si>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</si>
  <si>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</si>
  <si>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</si>
  <si>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</si>
  <si>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</si>
  <si>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</si>
  <si>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</si>
  <si>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</si>
  <si>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</si>
  <si>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</si>
  <si>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</si>
  <si>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</si>
  <si>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</si>
  <si>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</si>
  <si>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</si>
  <si>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</si>
  <si>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</si>
  <si>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</si>
  <si>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</si>
  <si>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</si>
  <si>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</si>
  <si>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</si>
  <si>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</si>
  <si>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</si>
  <si>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</si>
  <si>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</si>
  <si>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</si>
  <si>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</si>
  <si>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</si>
  <si>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</si>
  <si>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</si>
  <si>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</si>
  <si>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</si>
  <si>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</si>
  <si>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</si>
  <si>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</si>
  <si>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</si>
  <si>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</si>
  <si>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</si>
  <si>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</si>
  <si>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</si>
  <si>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</si>
  <si>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</si>
  <si>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</si>
  <si>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</si>
  <si>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</si>
  <si>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</si>
  <si>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</si>
  <si>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</si>
  <si>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</si>
  <si>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</si>
  <si>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</si>
  <si>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</si>
  <si>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</si>
  <si>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</si>
  <si>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</si>
  <si>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</si>
  <si>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</si>
  <si>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</si>
  <si>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</si>
  <si>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</si>
  <si>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</si>
  <si>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</si>
  <si>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</si>
  <si>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</si>
  <si>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</si>
  <si>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</si>
  <si>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</si>
  <si>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</si>
  <si>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</si>
  <si>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</si>
  <si>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</si>
  <si>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</si>
  <si>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</si>
  <si>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</si>
  <si>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</si>
  <si>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</si>
  <si>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</si>
  <si>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</si>
  <si>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</si>
  <si>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</si>
  <si>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</si>
  <si>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</si>
  <si>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</si>
  <si>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</si>
  <si>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</si>
  <si>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</si>
  <si>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</si>
  <si>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</si>
  <si>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</si>
  <si>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</si>
  <si>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</si>
  <si>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</si>
  <si>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</si>
  <si>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</si>
  <si>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</si>
  <si>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</si>
  <si>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</si>
  <si>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</si>
  <si>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</si>
  <si>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</si>
  <si>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</si>
  <si>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</si>
  <si>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</si>
  <si>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</si>
  <si>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</si>
  <si>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</si>
  <si>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</si>
  <si>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</si>
  <si>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</si>
  <si>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</si>
  <si>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</si>
  <si>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</si>
  <si>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</si>
  <si>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</si>
  <si>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</si>
  <si>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</si>
  <si>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</si>
  <si>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</si>
  <si>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</si>
  <si>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</si>
  <si>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</si>
  <si>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</si>
  <si>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</si>
  <si>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</si>
  <si>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</si>
  <si>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</si>
  <si>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</si>
  <si>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</si>
  <si>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</si>
  <si>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</si>
  <si>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</si>
  <si>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</si>
  <si>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</si>
  <si>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</si>
  <si>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</si>
  <si>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</si>
  <si>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</si>
  <si>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</si>
  <si>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</si>
  <si>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</si>
  <si>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</si>
  <si>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</si>
  <si>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</si>
  <si>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</si>
  <si>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</si>
  <si>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</si>
  <si>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</si>
  <si>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</si>
  <si>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</si>
  <si>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</si>
  <si>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</si>
  <si>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</si>
  <si>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</si>
  <si>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</si>
  <si>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</si>
  <si>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</si>
  <si>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</si>
  <si>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</si>
  <si>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</si>
  <si>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</si>
  <si>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</si>
  <si>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</si>
  <si>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</si>
  <si>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</si>
  <si>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</si>
  <si>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</si>
  <si>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</si>
  <si>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</si>
  <si>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</si>
  <si>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</si>
  <si>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</si>
  <si>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</si>
  <si>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</si>
  <si>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</si>
  <si>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</si>
  <si>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</si>
  <si>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</si>
  <si>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</si>
  <si>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</si>
  <si>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</si>
  <si>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</si>
  <si>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</si>
  <si>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</si>
  <si>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</si>
  <si>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</si>
  <si>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</si>
  <si>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</si>
  <si>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</si>
  <si>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</si>
  <si>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</si>
  <si>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</si>
  <si>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</si>
  <si>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</si>
  <si>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</si>
  <si>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</si>
  <si>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</si>
  <si>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</si>
  <si>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</si>
  <si>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</si>
  <si>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</si>
  <si>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</si>
  <si>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</si>
  <si>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</si>
  <si>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</si>
  <si>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</si>
  <si>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</si>
  <si>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</si>
  <si>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</si>
  <si>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</si>
  <si>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</si>
  <si>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</si>
  <si>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</si>
  <si>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</si>
  <si>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</si>
  <si>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</si>
  <si>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</si>
  <si>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</si>
  <si>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</si>
  <si>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</si>
  <si>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</si>
  <si>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</si>
  <si>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</si>
  <si>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</si>
  <si>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</si>
  <si>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</si>
  <si>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</si>
  <si>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</si>
  <si>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</si>
  <si>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</si>
  <si>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</si>
  <si>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</si>
  <si>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</si>
  <si>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</si>
  <si>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</si>
  <si>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</si>
  <si>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</si>
  <si>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</si>
  <si>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</si>
  <si>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</si>
  <si>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</si>
  <si>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</si>
  <si>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</si>
  <si>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</si>
  <si>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</si>
  <si>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</si>
  <si>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</si>
  <si>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</si>
  <si>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</si>
  <si>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</si>
  <si>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</si>
  <si>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</si>
  <si>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</si>
  <si>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</si>
  <si>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</si>
  <si>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</si>
  <si>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</si>
  <si>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</si>
  <si>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</si>
  <si>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</si>
  <si>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</si>
  <si>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</si>
  <si>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</si>
  <si>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</si>
  <si>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</si>
  <si>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</si>
  <si>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</si>
  <si>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</si>
  <si>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</si>
  <si>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</si>
  <si>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</si>
  <si>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</si>
  <si>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</si>
  <si>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</si>
  <si>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</si>
  <si>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</si>
  <si>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</si>
  <si>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</si>
  <si>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</si>
  <si>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</si>
  <si>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</si>
  <si>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</si>
  <si>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</si>
  <si>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</si>
  <si>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</si>
  <si>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</si>
  <si>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</si>
  <si>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</si>
  <si>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</si>
  <si>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</si>
  <si>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</si>
  <si>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</si>
  <si>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</si>
  <si>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</si>
  <si>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</si>
  <si>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</si>
  <si>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</si>
  <si>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</si>
  <si>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</si>
  <si>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</si>
  <si>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</si>
  <si>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</si>
  <si>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</si>
  <si>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</si>
  <si>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</si>
  <si>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</si>
  <si>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</si>
  <si>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</si>
  <si>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</si>
  <si>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</si>
  <si>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</si>
  <si>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</si>
  <si>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</si>
  <si>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</si>
  <si>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</si>
  <si>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</si>
  <si>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</si>
  <si>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</si>
  <si>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</si>
  <si>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</si>
  <si>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</si>
  <si>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</si>
  <si>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</si>
  <si>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</si>
  <si>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</si>
  <si>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</si>
  <si>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</si>
  <si>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</si>
  <si>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</si>
  <si>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</si>
  <si>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</si>
  <si>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</si>
  <si>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</si>
  <si>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</si>
  <si>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</si>
  <si>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</si>
  <si>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</si>
  <si>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</si>
  <si>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</si>
  <si>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</si>
  <si>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</si>
  <si>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</si>
  <si>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</si>
  <si>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</si>
  <si>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</si>
  <si>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</si>
  <si>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</si>
  <si>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</si>
  <si>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</si>
  <si>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</si>
  <si>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</si>
  <si>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</si>
  <si>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</si>
  <si>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</si>
  <si>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</si>
  <si>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</si>
  <si>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</si>
  <si>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</si>
  <si>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</si>
  <si>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</si>
  <si>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</si>
  <si>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</si>
  <si>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</si>
  <si>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</si>
  <si>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</si>
  <si>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</si>
  <si>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</si>
  <si>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</si>
  <si>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</si>
  <si>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</si>
  <si>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</si>
  <si>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</si>
  <si>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</si>
  <si>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</si>
  <si>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</si>
  <si>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</si>
  <si>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</si>
  <si>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</si>
  <si>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</si>
  <si>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</si>
  <si>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</si>
  <si>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</si>
  <si>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</si>
  <si>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</si>
  <si>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</si>
  <si>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</si>
  <si>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</si>
  <si>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</si>
  <si>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</si>
  <si>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</si>
  <si>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</si>
  <si>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</si>
  <si>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</si>
  <si>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</si>
  <si>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</si>
  <si>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</si>
  <si>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</si>
  <si>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</si>
  <si>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</si>
  <si>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</si>
  <si>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</si>
  <si>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</si>
  <si>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</si>
  <si>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</si>
  <si>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</si>
  <si>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</si>
  <si>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</si>
  <si>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</si>
  <si>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</si>
  <si>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</si>
  <si>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</si>
  <si>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</si>
  <si>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</si>
  <si>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</si>
  <si>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</si>
  <si>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</si>
  <si>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</si>
  <si>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</si>
  <si>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</si>
  <si>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</si>
  <si>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</si>
  <si>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</si>
  <si>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</si>
  <si>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</si>
  <si>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</si>
  <si>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</si>
  <si>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</si>
  <si>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</si>
  <si>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</si>
  <si>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</si>
  <si>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</si>
  <si>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</si>
  <si>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</si>
  <si>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</si>
  <si>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</si>
  <si>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</si>
  <si>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</si>
  <si>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</si>
  <si>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</si>
  <si>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</si>
  <si>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</si>
  <si>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</si>
  <si>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</si>
  <si>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</si>
  <si>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</si>
  <si>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</si>
  <si>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</si>
  <si>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</si>
  <si>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</si>
  <si>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</si>
  <si>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</si>
  <si>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</si>
  <si>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</si>
  <si>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</si>
  <si>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</si>
  <si>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</si>
  <si>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</si>
  <si>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</si>
  <si>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</si>
  <si>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</si>
  <si>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</si>
  <si>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</si>
  <si>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</si>
  <si>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</si>
  <si>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</si>
  <si>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</si>
  <si>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</si>
  <si>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</si>
  <si>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</si>
  <si>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</si>
  <si>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</si>
  <si>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</si>
  <si>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</si>
  <si>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</si>
  <si>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</si>
  <si>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</si>
  <si>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</si>
  <si>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</si>
  <si>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</si>
  <si>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</si>
  <si>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</si>
  <si>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</si>
  <si>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</si>
  <si>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</si>
  <si>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</si>
  <si>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</si>
  <si>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</si>
  <si>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</si>
  <si>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</si>
  <si>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</si>
  <si>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</si>
  <si>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</si>
  <si>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</si>
  <si>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</si>
  <si>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</si>
  <si>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</si>
  <si>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</si>
  <si>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</si>
  <si>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</si>
  <si>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</si>
  <si>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</si>
  <si>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</si>
  <si>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</si>
  <si>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</si>
  <si>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</si>
  <si>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</si>
  <si>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</si>
  <si>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</si>
  <si>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</si>
  <si>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</si>
  <si>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</si>
  <si>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</si>
  <si>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</si>
  <si>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</si>
  <si>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</si>
  <si>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</si>
  <si>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</si>
  <si>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</si>
  <si>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</si>
  <si>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</si>
  <si>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</si>
  <si>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</si>
  <si>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</si>
  <si>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</si>
  <si>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</si>
  <si>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</si>
  <si>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</si>
  <si>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</si>
  <si>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</si>
  <si>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</si>
  <si>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</si>
  <si>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</si>
  <si>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</si>
  <si>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</si>
  <si>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</si>
  <si>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</si>
  <si>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</si>
  <si>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</si>
  <si>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</si>
  <si>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</si>
  <si>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</si>
  <si>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</si>
  <si>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</si>
  <si>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</si>
  <si>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</si>
  <si>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</si>
  <si>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</si>
  <si>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</si>
  <si>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</si>
  <si>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</si>
  <si>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</si>
  <si>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</si>
  <si>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</si>
  <si>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</si>
  <si>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</si>
  <si>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</si>
  <si>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</si>
  <si>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</si>
  <si>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</si>
  <si>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</si>
  <si>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</si>
  <si>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</si>
  <si>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</si>
  <si>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</si>
  <si>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</si>
  <si>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</si>
  <si>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</si>
  <si>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</si>
  <si>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</si>
  <si>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</si>
  <si>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</si>
  <si>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</si>
  <si>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</si>
  <si>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</si>
  <si>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</si>
  <si>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</si>
  <si>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</si>
  <si>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</si>
  <si>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</si>
  <si>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</si>
  <si>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</si>
  <si>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</si>
  <si>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</si>
  <si>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</si>
  <si>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</si>
  <si>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</si>
  <si>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</si>
  <si>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</si>
  <si>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</si>
  <si>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</si>
  <si>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</si>
  <si>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</si>
  <si>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</si>
  <si>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</si>
  <si>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</si>
  <si>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</si>
  <si>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</si>
  <si>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</si>
  <si>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</si>
  <si>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</si>
  <si>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</si>
  <si>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</si>
  <si>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</si>
  <si>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</si>
  <si>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</si>
  <si>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</si>
  <si>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</si>
  <si>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</si>
  <si>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</si>
  <si>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</si>
  <si>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</si>
  <si>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</si>
  <si>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</si>
  <si>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</si>
  <si>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</si>
  <si>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</si>
  <si>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</si>
  <si>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</si>
  <si>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</si>
  <si>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</si>
  <si>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</si>
  <si>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</si>
  <si>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</si>
  <si>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</si>
  <si>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</si>
  <si>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</si>
  <si>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</si>
  <si>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</si>
  <si>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</si>
  <si>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</si>
  <si>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</si>
  <si>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</si>
  <si>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</si>
  <si>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</si>
  <si>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</si>
  <si>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</si>
  <si>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</si>
  <si>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</si>
  <si>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</si>
  <si>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</si>
  <si>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</si>
  <si>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</si>
  <si>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</si>
  <si>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</si>
  <si>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</si>
  <si>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</si>
  <si>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</si>
  <si>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</si>
  <si>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</si>
  <si>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</si>
  <si>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</si>
  <si>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</si>
  <si>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</si>
  <si>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</si>
  <si>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</si>
  <si>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</si>
  <si>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</si>
  <si>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</si>
  <si>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</si>
  <si>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</si>
  <si>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</si>
  <si>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</si>
  <si>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</si>
  <si>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</si>
  <si>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</si>
  <si>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</si>
  <si>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</si>
  <si>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</si>
  <si>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</si>
  <si>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</si>
  <si>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</si>
  <si>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</si>
  <si>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</si>
  <si>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</si>
  <si>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</si>
  <si>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</si>
  <si>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</si>
  <si>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</si>
  <si>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</si>
  <si>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</si>
  <si>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</si>
  <si>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</si>
  <si>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</si>
  <si>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</si>
  <si>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</si>
  <si>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</si>
  <si>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</si>
  <si>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</si>
  <si>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</si>
  <si>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</si>
  <si>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</si>
  <si>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</si>
  <si>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</si>
  <si>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</si>
  <si>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</si>
  <si>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</si>
  <si>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</si>
  <si>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</si>
  <si>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</si>
  <si>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</si>
  <si>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</si>
  <si>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</si>
  <si>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</si>
  <si>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</si>
  <si>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</si>
  <si>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</si>
  <si>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</si>
  <si>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</si>
  <si>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</si>
  <si>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</si>
  <si>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</si>
  <si>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</si>
  <si>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</si>
  <si>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</si>
  <si>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</si>
  <si>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</si>
  <si>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</si>
  <si>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</si>
  <si>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</si>
  <si>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</si>
  <si>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</si>
  <si>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</si>
  <si>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</si>
  <si>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</si>
  <si>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</si>
  <si>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</si>
  <si>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</si>
  <si>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</si>
  <si>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</si>
  <si>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</si>
  <si>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</si>
  <si>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</si>
  <si>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</si>
  <si>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</si>
  <si>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</si>
  <si>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</si>
  <si>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</si>
  <si>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</si>
  <si>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</si>
  <si>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</si>
  <si>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</si>
  <si>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</si>
  <si>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</si>
  <si>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</si>
  <si>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</si>
  <si>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</si>
  <si>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</si>
  <si>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</si>
  <si>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</si>
  <si>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</si>
  <si>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</si>
  <si>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</si>
  <si>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</si>
  <si>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</si>
  <si>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</si>
  <si>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</si>
  <si>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</si>
  <si>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</si>
  <si>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</si>
  <si>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</si>
  <si>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</si>
  <si>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</si>
  <si>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</si>
  <si>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</si>
  <si>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</si>
  <si>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</si>
  <si>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</si>
  <si>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</si>
  <si>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</si>
  <si>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</si>
  <si>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</si>
  <si>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</si>
  <si>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</si>
  <si>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</si>
  <si>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</si>
  <si>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</si>
  <si>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</si>
  <si>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</si>
  <si>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</si>
  <si>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</si>
  <si>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</si>
  <si>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</si>
  <si>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</si>
  <si>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</si>
  <si>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</si>
  <si>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</si>
  <si>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</si>
  <si>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</si>
  <si>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</si>
  <si>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</si>
  <si>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</si>
  <si>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</si>
  <si>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</si>
  <si>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</si>
  <si>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</si>
  <si>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</si>
  <si>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</si>
  <si>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</si>
  <si>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</si>
  <si>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</si>
  <si>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</si>
  <si>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</si>
  <si>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</si>
  <si>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</si>
  <si>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</si>
  <si>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</si>
  <si>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</si>
  <si>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</si>
  <si>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</si>
  <si>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</si>
  <si>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</si>
  <si>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</si>
  <si>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</si>
  <si>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</si>
  <si>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</si>
  <si>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</si>
  <si>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</si>
  <si>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</si>
  <si>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</si>
  <si>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</si>
  <si>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</si>
  <si>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</si>
  <si>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</si>
  <si>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</si>
  <si>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</si>
  <si>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</si>
  <si>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</si>
  <si>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</si>
  <si>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</si>
  <si>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</si>
  <si>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</si>
  <si>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</si>
  <si>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</si>
  <si>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</si>
  <si>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</si>
  <si>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</si>
  <si>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</si>
  <si>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</si>
  <si>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</si>
  <si>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</si>
  <si>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</si>
  <si>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</si>
  <si>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</si>
  <si>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</si>
  <si>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</si>
  <si>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</si>
  <si>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</si>
  <si>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</si>
  <si>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</si>
  <si>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</si>
  <si>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</si>
  <si>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</si>
  <si>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</si>
  <si>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</si>
  <si>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</si>
  <si>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</si>
  <si>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</si>
  <si>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</si>
  <si>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</si>
  <si>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</si>
  <si>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</si>
  <si>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</si>
  <si>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</si>
  <si>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</si>
  <si>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</si>
  <si>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</si>
  <si>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</si>
  <si>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</si>
  <si>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</si>
  <si>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</si>
  <si>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</si>
  <si>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</si>
  <si>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</si>
  <si>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</si>
  <si>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</si>
  <si>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</si>
  <si>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</si>
  <si>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</si>
  <si>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</si>
  <si>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</si>
  <si>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</si>
  <si>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</si>
  <si>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</si>
  <si>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</si>
  <si>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</si>
  <si>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</si>
  <si>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</si>
  <si>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</si>
  <si>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</si>
  <si>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</si>
  <si>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</si>
  <si>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</si>
  <si>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</si>
  <si>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</si>
  <si>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</si>
  <si>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</si>
  <si>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</si>
  <si>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</si>
  <si>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</si>
  <si>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</si>
  <si>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</si>
  <si>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</si>
  <si>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</si>
  <si>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</si>
  <si>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</si>
  <si>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</si>
  <si>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</si>
  <si>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</si>
  <si>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</si>
  <si>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</si>
  <si>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</si>
  <si>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</si>
  <si>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</si>
  <si>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</si>
  <si>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</si>
  <si>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</si>
  <si>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</si>
  <si>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</si>
  <si>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</si>
  <si>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</si>
  <si>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</si>
  <si>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</si>
  <si>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</si>
  <si>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</si>
  <si>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</si>
  <si>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</si>
  <si>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</si>
  <si>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</si>
  <si>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</si>
  <si>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</si>
  <si>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</si>
  <si>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</si>
  <si>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</si>
  <si>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</si>
  <si>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</si>
  <si>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</si>
  <si>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</si>
  <si>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</si>
  <si>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</si>
  <si>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</si>
  <si>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</si>
  <si>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</si>
  <si>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</si>
  <si>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</si>
  <si>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</si>
  <si>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</si>
  <si>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</si>
  <si>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</si>
  <si>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</si>
  <si>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</si>
  <si>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</si>
  <si>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</si>
  <si>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</si>
  <si>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</si>
  <si>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</si>
  <si>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</si>
  <si>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</si>
  <si>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</si>
  <si>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</si>
  <si>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</si>
  <si>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</si>
  <si>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</si>
  <si>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</si>
  <si>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</si>
  <si>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</si>
  <si>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</si>
  <si>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</si>
  <si>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</si>
  <si>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</si>
  <si>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</si>
  <si>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</si>
  <si>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</si>
  <si>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</si>
  <si>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</si>
  <si>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</si>
  <si>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</si>
  <si>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</si>
  <si>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</si>
  <si>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</si>
  <si>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</si>
  <si>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</si>
  <si>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</si>
  <si>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</si>
  <si>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</si>
  <si>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</si>
  <si>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</si>
  <si>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</si>
  <si>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</si>
  <si>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</si>
  <si>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</si>
  <si>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</si>
  <si>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</si>
  <si>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</si>
  <si>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</si>
  <si>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</si>
  <si>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</si>
  <si>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</si>
  <si>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</si>
  <si>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</si>
  <si>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</si>
  <si>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</si>
  <si>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</si>
  <si>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</si>
  <si>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</si>
  <si>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</si>
  <si>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</si>
  <si>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</si>
  <si>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</si>
  <si>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</si>
  <si>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</si>
  <si>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</si>
  <si>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</si>
  <si>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</si>
  <si>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</si>
  <si>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</si>
  <si>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</si>
  <si>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</si>
  <si>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</si>
  <si>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</si>
  <si>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</si>
  <si>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</si>
  <si>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</si>
  <si>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</si>
  <si>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</si>
  <si>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</si>
  <si>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</si>
  <si>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</si>
  <si>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</si>
  <si>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</si>
  <si>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</si>
  <si>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</si>
  <si>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</si>
  <si>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</si>
  <si>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</si>
  <si>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</si>
  <si>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</si>
  <si>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</si>
  <si>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</si>
  <si>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</si>
  <si>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</si>
  <si>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</si>
  <si>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</si>
  <si>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</si>
  <si>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</si>
  <si>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</si>
  <si>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</si>
  <si>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</si>
  <si>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</si>
  <si>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</si>
  <si>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</si>
  <si>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</si>
  <si>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</si>
  <si>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</si>
  <si>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</si>
  <si>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</si>
  <si>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</si>
  <si>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</si>
  <si>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</si>
  <si>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</si>
  <si>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</si>
  <si>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</si>
  <si>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</si>
  <si>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</si>
  <si>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</si>
  <si>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</si>
  <si>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</si>
  <si>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</si>
  <si>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</si>
  <si>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</si>
  <si>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</si>
  <si>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</si>
  <si>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</si>
  <si>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</si>
  <si>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</si>
  <si>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</si>
  <si>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</si>
  <si>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</si>
  <si>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</si>
  <si>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</si>
  <si>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</si>
  <si>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</si>
  <si>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</si>
  <si>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</si>
  <si>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</si>
  <si>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</si>
  <si>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</si>
  <si>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</si>
  <si>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</si>
  <si>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</si>
  <si>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</si>
  <si>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</si>
  <si>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</si>
  <si>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</si>
  <si>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</si>
  <si>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</si>
  <si>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</si>
  <si>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</si>
  <si>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</si>
  <si>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</si>
  <si>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</si>
  <si>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</si>
  <si>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</si>
  <si>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</si>
  <si>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</si>
  <si>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</si>
  <si>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</si>
  <si>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</si>
  <si>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</si>
  <si>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</si>
  <si>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</si>
  <si>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</si>
  <si>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</si>
  <si>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</si>
  <si>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</si>
  <si>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</si>
  <si>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</si>
  <si>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</si>
  <si>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</si>
  <si>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</si>
  <si>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</si>
  <si>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</si>
  <si>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</si>
  <si>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</si>
  <si>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</si>
  <si>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</si>
  <si>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</si>
  <si>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</si>
  <si>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</si>
  <si>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</si>
  <si>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</si>
  <si>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</si>
  <si>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</si>
  <si>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</si>
  <si>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</si>
  <si>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</si>
  <si>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</si>
  <si>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</si>
  <si>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</si>
  <si>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</si>
  <si>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</si>
  <si>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</si>
  <si>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</si>
  <si>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</si>
  <si>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</si>
  <si>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</si>
  <si>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</si>
  <si>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</si>
  <si>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</si>
  <si>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</si>
  <si>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</si>
  <si>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</si>
  <si>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</si>
  <si>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</si>
  <si>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</si>
  <si>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</si>
  <si>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</si>
  <si>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</si>
  <si>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</si>
  <si>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</si>
  <si>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</si>
  <si>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</si>
  <si>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</si>
  <si>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</si>
  <si>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</si>
  <si>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</si>
  <si>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</si>
  <si>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</si>
  <si>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</si>
  <si>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</si>
  <si>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</si>
  <si>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</si>
  <si>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</si>
  <si>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</si>
  <si>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</si>
  <si>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</si>
  <si>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</si>
  <si>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</si>
  <si>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</si>
  <si>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</si>
  <si>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</si>
  <si>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</si>
  <si>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</si>
  <si>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</si>
  <si>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</si>
  <si>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</si>
  <si>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</si>
  <si>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</si>
  <si>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</si>
  <si>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</si>
  <si>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</si>
  <si>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</si>
  <si>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</si>
  <si>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</si>
  <si>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</si>
  <si>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</si>
  <si>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</si>
  <si>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</si>
  <si>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</si>
  <si>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</si>
  <si>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</si>
  <si>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</si>
  <si>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</si>
  <si>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</si>
  <si>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</si>
  <si>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</si>
  <si>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</si>
  <si>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</si>
  <si>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</si>
  <si>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</si>
  <si>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</si>
  <si>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</si>
  <si>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</si>
  <si>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</si>
  <si>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</si>
  <si>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</si>
  <si>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</si>
  <si>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</si>
  <si>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</si>
  <si>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</si>
  <si>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</si>
  <si>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</si>
  <si>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</si>
  <si>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</si>
  <si>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</si>
  <si>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</si>
  <si>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</si>
  <si>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</si>
  <si>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</si>
  <si>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</si>
  <si>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</si>
  <si>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</si>
  <si>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</si>
  <si>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</si>
  <si>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</si>
  <si>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</si>
  <si>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</si>
  <si>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</si>
  <si>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</si>
  <si>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</si>
  <si>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</si>
  <si>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</si>
  <si>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</si>
  <si>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</si>
  <si>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</si>
  <si>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</si>
  <si>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</si>
  <si>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</si>
  <si>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</si>
  <si>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</si>
  <si>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</si>
  <si>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</si>
  <si>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</si>
  <si>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</si>
  <si>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</si>
  <si>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</si>
  <si>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</si>
  <si>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</si>
  <si>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</si>
  <si>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</si>
  <si>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</si>
  <si>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</si>
  <si>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</si>
  <si>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</si>
  <si>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</si>
  <si>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</si>
  <si>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</si>
  <si>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</si>
  <si>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</si>
  <si>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</si>
  <si>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</si>
  <si>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</si>
  <si>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</si>
  <si>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</si>
  <si>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</si>
  <si>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</si>
  <si>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</si>
  <si>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</si>
  <si>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</si>
  <si>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</si>
  <si>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</si>
  <si>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</si>
  <si>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</si>
  <si>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</si>
  <si>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</si>
  <si>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</si>
  <si>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</si>
  <si>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</si>
  <si>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</si>
  <si>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</si>
  <si>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</si>
  <si>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</si>
  <si>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</si>
  <si>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</si>
  <si>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</si>
  <si>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</si>
  <si>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</si>
  <si>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</si>
  <si>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</si>
  <si>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</si>
  <si>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</si>
  <si>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</si>
  <si>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</si>
  <si>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</si>
  <si>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</si>
  <si>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</si>
  <si>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</si>
  <si>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</si>
  <si>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</si>
  <si>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</si>
  <si>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</si>
  <si>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</si>
  <si>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</si>
  <si>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</si>
  <si>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</si>
  <si>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</si>
  <si>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</si>
  <si>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</si>
  <si>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</si>
  <si>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</si>
  <si>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</si>
  <si>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</si>
  <si>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</si>
  <si>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</si>
  <si>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</si>
  <si>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</si>
  <si>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</si>
  <si>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</si>
  <si>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</si>
  <si>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</si>
  <si>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</si>
  <si>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</si>
  <si>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</si>
  <si>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</si>
  <si>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</si>
  <si>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</si>
  <si>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</si>
  <si>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</si>
  <si>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</si>
  <si>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</si>
  <si>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</si>
  <si>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</si>
  <si>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</si>
  <si>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</si>
  <si>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</si>
  <si>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</si>
  <si>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</si>
  <si>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</si>
  <si>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</si>
  <si>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</si>
  <si>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</si>
  <si>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</si>
  <si>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</si>
  <si>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</si>
  <si>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</si>
  <si>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</si>
  <si>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</si>
  <si>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</si>
  <si>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</si>
  <si>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</si>
  <si>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</si>
  <si>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</si>
  <si>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</si>
  <si>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</si>
  <si>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</si>
  <si>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</si>
  <si>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</si>
  <si>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</si>
  <si>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</si>
  <si>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</si>
  <si>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</si>
  <si>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</si>
  <si>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</si>
  <si>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</si>
  <si>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</si>
  <si>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</si>
  <si>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</si>
  <si>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</si>
  <si>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</si>
  <si>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</si>
  <si>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</si>
  <si>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</si>
  <si>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</si>
  <si>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</si>
  <si>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</si>
  <si>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</si>
  <si>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</si>
  <si>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</si>
  <si>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</si>
  <si>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</si>
  <si>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</si>
  <si>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</si>
  <si>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</si>
  <si>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</si>
  <si>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</si>
  <si>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</si>
  <si>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</si>
  <si>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</si>
  <si>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</si>
  <si>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</si>
  <si>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</si>
  <si>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</si>
  <si>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</si>
  <si>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</si>
  <si>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</si>
  <si>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</si>
  <si>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</si>
  <si>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</si>
  <si>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</si>
  <si>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</si>
  <si>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</si>
  <si>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</si>
  <si>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</si>
  <si>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</si>
  <si>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</si>
  <si>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</si>
  <si>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</si>
  <si>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</si>
  <si>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</si>
  <si>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</si>
  <si>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</si>
  <si>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</si>
  <si>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</si>
  <si>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</si>
  <si>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</si>
  <si>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</si>
  <si>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</si>
  <si>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</si>
  <si>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</si>
  <si>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</si>
  <si>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</si>
  <si>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</si>
  <si>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</si>
  <si>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</si>
  <si>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</si>
  <si>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</si>
  <si>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</si>
  <si>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</si>
  <si>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</si>
  <si>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</si>
  <si>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</si>
  <si>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</si>
  <si>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</si>
  <si>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</si>
  <si>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</si>
  <si>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</si>
  <si>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</si>
  <si>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</si>
  <si>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</si>
  <si>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</si>
  <si>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</si>
  <si>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</si>
  <si>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</si>
  <si>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</si>
  <si>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</si>
  <si>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</si>
  <si>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</si>
  <si>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</si>
  <si>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</si>
  <si>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</si>
  <si>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</si>
  <si>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</si>
  <si>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</si>
  <si>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</si>
  <si>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</si>
  <si>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</si>
  <si>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</si>
  <si>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</si>
  <si>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</si>
  <si>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</si>
  <si>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</si>
  <si>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</si>
  <si>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</si>
  <si>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</si>
  <si>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</si>
  <si>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</si>
  <si>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</si>
  <si>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</si>
  <si>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</si>
  <si>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</si>
  <si>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</si>
  <si>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</si>
  <si>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</si>
  <si>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</si>
  <si>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</si>
  <si>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</si>
  <si>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</si>
  <si>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</si>
  <si>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</si>
  <si>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</si>
  <si>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</si>
  <si>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</si>
  <si>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</si>
  <si>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</si>
  <si>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</si>
  <si>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</si>
  <si>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</si>
  <si>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</si>
  <si>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</si>
  <si>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</si>
  <si>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</si>
  <si>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</si>
  <si>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</si>
  <si>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</si>
  <si>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</si>
  <si>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</si>
  <si>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</si>
  <si>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</si>
  <si>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</si>
  <si>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</si>
  <si>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</si>
  <si>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</si>
  <si>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</si>
  <si>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</si>
  <si>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</si>
  <si>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</si>
  <si>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</si>
  <si>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</si>
  <si>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</si>
  <si>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</si>
  <si>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</si>
  <si>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</si>
  <si>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</si>
  <si>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</si>
  <si>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</si>
  <si>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</si>
  <si>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</si>
  <si>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</si>
  <si>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</si>
  <si>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</si>
  <si>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</si>
  <si>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</si>
  <si>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</si>
  <si>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</si>
  <si>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</si>
  <si>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</si>
  <si>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</si>
  <si>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</si>
  <si>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</si>
  <si>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</si>
  <si>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</si>
  <si>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</si>
  <si>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</si>
  <si>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</si>
  <si>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</si>
  <si>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</si>
  <si>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</si>
  <si>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</si>
  <si>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</si>
  <si>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</si>
  <si>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</si>
  <si>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</si>
  <si>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</si>
  <si>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</si>
  <si>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</si>
  <si>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</si>
  <si>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</si>
  <si>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</si>
  <si>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</si>
  <si>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</si>
  <si>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</si>
  <si>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</si>
  <si>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</si>
  <si>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</si>
  <si>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</si>
  <si>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</si>
  <si>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</si>
  <si>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</si>
  <si>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</si>
  <si>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</si>
  <si>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</si>
  <si>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</si>
  <si>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</si>
  <si>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</si>
  <si>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</si>
  <si>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</si>
  <si>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</si>
  <si>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</si>
  <si>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</si>
  <si>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</si>
  <si>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</si>
  <si>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</si>
  <si>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</si>
  <si>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</si>
  <si>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</si>
  <si>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</si>
  <si>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</si>
  <si>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</si>
  <si>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</si>
  <si>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</si>
  <si>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</si>
  <si>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</si>
  <si>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</si>
  <si>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</si>
  <si>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</si>
  <si>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</si>
  <si>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</si>
  <si>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</si>
  <si>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</si>
  <si>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</si>
  <si>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</si>
  <si>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</si>
  <si>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</si>
  <si>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</si>
  <si>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</si>
  <si>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</si>
  <si>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</si>
  <si>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</si>
  <si>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</si>
  <si>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</si>
  <si>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</si>
  <si>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</si>
  <si>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</si>
  <si>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</si>
  <si>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</si>
  <si>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</si>
  <si>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</si>
  <si>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</si>
  <si>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</si>
  <si>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</si>
  <si>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</si>
  <si>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</si>
  <si>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</si>
  <si>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</si>
  <si>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</si>
  <si>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</si>
  <si>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</si>
  <si>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</si>
  <si>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</si>
  <si>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</si>
  <si>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</si>
  <si>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</si>
  <si>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</si>
  <si>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</si>
  <si>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</si>
  <si>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</si>
  <si>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</si>
  <si>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</si>
  <si>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</si>
  <si>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</si>
  <si>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</si>
  <si>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</si>
  <si>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</si>
  <si>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</si>
  <si>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</si>
  <si>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</si>
  <si>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</si>
  <si>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</si>
  <si>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</si>
  <si>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</si>
  <si>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</si>
  <si>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</si>
  <si>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</si>
  <si>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</si>
  <si>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</si>
  <si>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</si>
  <si>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</si>
  <si>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</si>
  <si>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</si>
  <si>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</si>
  <si>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</si>
  <si>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</si>
  <si>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</si>
  <si>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</si>
  <si>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</si>
  <si>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</si>
  <si>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</si>
  <si>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</si>
  <si>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</si>
  <si>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</si>
  <si>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</si>
  <si>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</si>
  <si>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</si>
  <si>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</si>
  <si>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</si>
  <si>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</si>
  <si>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</si>
  <si>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</si>
  <si>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</si>
  <si>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</si>
  <si>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</si>
  <si>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</si>
  <si>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</si>
  <si>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</si>
  <si>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</si>
  <si>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</si>
  <si>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</si>
  <si>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</si>
  <si>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</si>
  <si>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</si>
  <si>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</si>
  <si>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</si>
  <si>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</si>
  <si>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</si>
  <si>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</si>
  <si>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</si>
  <si>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</si>
  <si>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</si>
  <si>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</si>
  <si>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</si>
  <si>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</si>
  <si>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</si>
  <si>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</si>
  <si>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</si>
  <si>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</si>
  <si>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</si>
  <si>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</si>
  <si>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</si>
  <si>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</si>
  <si>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</si>
  <si>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</si>
  <si>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</si>
  <si>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</si>
  <si>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</si>
  <si>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</si>
  <si>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</si>
  <si>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</si>
  <si>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</si>
  <si>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</si>
  <si>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</si>
  <si>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</si>
  <si>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</si>
  <si>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</si>
  <si>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</si>
  <si>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</si>
  <si>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</si>
  <si>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</si>
  <si>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</si>
  <si>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</si>
  <si>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</si>
  <si>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</si>
  <si>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</si>
  <si>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</si>
  <si>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</si>
  <si>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</si>
  <si>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</si>
  <si>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</si>
  <si>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</si>
  <si>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</si>
  <si>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</si>
  <si>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</si>
  <si>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</si>
  <si>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</si>
  <si>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</si>
  <si>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</si>
  <si>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</si>
  <si>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</si>
  <si>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</si>
  <si>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</si>
  <si>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</si>
  <si>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</si>
  <si>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</si>
  <si>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</si>
  <si>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</si>
  <si>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</si>
  <si>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</si>
  <si>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</si>
  <si>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</si>
  <si>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</si>
  <si>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</si>
  <si>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</si>
  <si>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</si>
  <si>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</si>
  <si>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</si>
  <si>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</si>
  <si>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</si>
  <si>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</si>
  <si>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</si>
  <si>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</si>
  <si>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</si>
  <si>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</si>
  <si>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</si>
  <si>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</si>
  <si>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</si>
  <si>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</si>
  <si>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</si>
  <si>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</si>
  <si>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</si>
  <si>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</si>
  <si>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</si>
  <si>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</si>
  <si>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</si>
  <si>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</si>
  <si>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</si>
  <si>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</si>
  <si>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</si>
  <si>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</si>
  <si>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</si>
  <si>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</si>
  <si>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</si>
  <si>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</si>
  <si>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</si>
  <si>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</si>
  <si>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</si>
  <si>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</si>
  <si>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</si>
  <si>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</si>
  <si>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</si>
  <si>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</si>
  <si>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</si>
  <si>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</si>
  <si>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</si>
  <si>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</si>
  <si>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</si>
  <si>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</si>
  <si>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</si>
  <si>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</si>
  <si>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</si>
  <si>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</si>
  <si>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</si>
  <si>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</si>
  <si>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</si>
  <si>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</si>
  <si>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</si>
  <si>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</si>
  <si>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</si>
  <si>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</si>
  <si>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</si>
  <si>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</si>
  <si>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</si>
  <si>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</si>
  <si>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</si>
  <si>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</si>
  <si>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</si>
  <si>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</si>
  <si>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</si>
  <si>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</si>
  <si>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</si>
  <si>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</si>
  <si>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</si>
  <si>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</si>
  <si>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</si>
  <si>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</si>
  <si>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</si>
  <si>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</si>
  <si>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</si>
  <si>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</si>
  <si>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</si>
  <si>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</si>
  <si>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</si>
  <si>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</si>
  <si>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</si>
  <si>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</si>
  <si>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</si>
  <si>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</si>
  <si>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</si>
  <si>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</si>
  <si>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</si>
  <si>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</si>
  <si>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</si>
  <si>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</si>
  <si>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</si>
  <si>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</si>
  <si>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</si>
  <si>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</si>
  <si>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</si>
  <si>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</si>
  <si>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</si>
  <si>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</si>
  <si>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</si>
  <si>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</si>
  <si>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</si>
  <si>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</si>
  <si>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</si>
  <si>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</si>
  <si>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</si>
  <si>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</si>
  <si>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</si>
  <si>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</si>
  <si>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</si>
  <si>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</si>
  <si>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</si>
  <si>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</si>
  <si>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</si>
  <si>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</si>
  <si>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</si>
  <si>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</si>
  <si>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</si>
  <si>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</si>
  <si>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</si>
  <si>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</si>
  <si>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</si>
  <si>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</si>
  <si>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</si>
  <si>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</si>
  <si>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</si>
  <si>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</si>
  <si>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</si>
  <si>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</si>
  <si>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</si>
  <si>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</si>
  <si>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</si>
  <si>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</si>
  <si>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</si>
  <si>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</si>
  <si>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</si>
  <si>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</si>
  <si>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</si>
  <si>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</si>
  <si>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</si>
  <si>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</si>
  <si>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</si>
  <si>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</si>
  <si>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</si>
  <si>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</si>
  <si>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</si>
  <si>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</si>
  <si>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</si>
  <si>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</si>
  <si>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</si>
  <si>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</si>
  <si>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</si>
  <si>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</si>
  <si>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</si>
  <si>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</si>
  <si>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</si>
  <si>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</si>
  <si>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</si>
  <si>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</si>
  <si>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</si>
  <si>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</si>
  <si>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</si>
  <si>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</si>
  <si>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</si>
  <si>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</si>
  <si>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</si>
  <si>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</si>
  <si>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</si>
  <si>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</si>
  <si>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</si>
  <si>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</si>
  <si>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</si>
  <si>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</si>
  <si>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</si>
  <si>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</si>
  <si>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</si>
  <si>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</si>
  <si>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</si>
  <si>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</si>
  <si>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</si>
  <si>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</si>
  <si>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</si>
  <si>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</si>
  <si>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</si>
  <si>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</si>
  <si>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</si>
  <si>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</si>
  <si>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</si>
  <si>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</si>
  <si>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</si>
  <si>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</si>
  <si>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</si>
  <si>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</si>
  <si>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</si>
  <si>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</si>
  <si>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</si>
  <si>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</si>
  <si>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</si>
  <si>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</si>
  <si>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</si>
  <si>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</si>
  <si>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</si>
  <si>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</si>
  <si>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</si>
  <si>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</si>
  <si>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</si>
  <si>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</si>
  <si>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</si>
  <si>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</si>
  <si>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</si>
  <si>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</si>
  <si>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</si>
  <si>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</si>
  <si>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</si>
  <si>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</si>
  <si>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</si>
  <si>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</si>
  <si>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</si>
  <si>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</si>
  <si>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</si>
  <si>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</si>
  <si>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</si>
  <si>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</si>
  <si>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</si>
  <si>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</si>
  <si>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</si>
  <si>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</si>
  <si>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</si>
  <si>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</si>
  <si>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</si>
  <si>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</si>
  <si>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</si>
  <si>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</si>
  <si>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</si>
  <si>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</si>
  <si>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</si>
  <si>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</si>
  <si>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</si>
  <si>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</si>
  <si>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</si>
  <si>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</si>
  <si>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</si>
  <si>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</si>
  <si>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</si>
  <si>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</si>
  <si>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</si>
  <si>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</si>
  <si>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</si>
  <si>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</si>
  <si>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</si>
  <si>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</si>
  <si>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</si>
  <si>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</si>
  <si>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</si>
  <si>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</si>
  <si>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</si>
  <si>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</si>
  <si>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</si>
  <si>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</si>
  <si>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</si>
  <si>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</si>
  <si>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</si>
  <si>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</si>
  <si>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</si>
  <si>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</si>
  <si>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</si>
  <si>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</si>
  <si>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</si>
  <si>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</si>
  <si>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</si>
  <si>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</si>
  <si>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</si>
  <si>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</si>
  <si>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</si>
  <si>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</si>
  <si>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</si>
  <si>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</si>
  <si>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</si>
  <si>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</si>
  <si>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</si>
  <si>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</si>
  <si>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</si>
  <si>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</si>
  <si>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</si>
  <si>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</si>
  <si>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</si>
  <si>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</si>
  <si>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</si>
  <si>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</si>
  <si>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</si>
  <si>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</si>
  <si>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</si>
  <si>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</si>
  <si>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</si>
  <si>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</si>
  <si>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</si>
  <si>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</si>
  <si>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</si>
  <si>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</si>
  <si>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</si>
  <si>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</si>
  <si>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</si>
  <si>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</si>
  <si>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</si>
  <si>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</si>
  <si>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</si>
  <si>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</si>
  <si>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</si>
  <si>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</si>
  <si>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</si>
  <si>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</si>
  <si>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</si>
  <si>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</si>
  <si>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</si>
  <si>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</si>
  <si>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</si>
  <si>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</si>
  <si>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</si>
  <si>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</si>
  <si>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</si>
  <si>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</si>
  <si>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</si>
  <si>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</si>
  <si>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</si>
  <si>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</si>
  <si>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</si>
  <si>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</si>
  <si>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</si>
  <si>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</si>
  <si>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</si>
  <si>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</si>
  <si>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</si>
  <si>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</si>
  <si>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</si>
  <si>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</si>
  <si>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</si>
  <si>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</si>
  <si>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</si>
  <si>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</si>
  <si>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</si>
  <si>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</si>
  <si>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</si>
  <si>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</si>
  <si>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</si>
  <si>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</si>
  <si>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</si>
  <si>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</si>
  <si>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</si>
  <si>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</si>
  <si>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</si>
  <si>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</si>
  <si>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</si>
  <si>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</si>
  <si>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</si>
  <si>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</si>
  <si>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</si>
  <si>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</si>
  <si>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</si>
  <si>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</si>
  <si>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</si>
  <si>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</si>
  <si>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</si>
  <si>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</si>
  <si>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</si>
  <si>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</si>
  <si>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</si>
  <si>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</si>
  <si>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</si>
  <si>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</si>
  <si>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</si>
  <si>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</si>
  <si>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</si>
  <si>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</si>
  <si>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</si>
  <si>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</si>
  <si>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</si>
  <si>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</si>
  <si>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</si>
  <si>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</si>
  <si>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</si>
  <si>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</si>
  <si>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</si>
  <si>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</si>
  <si>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</si>
  <si>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</si>
  <si>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</si>
  <si>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</si>
  <si>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</si>
  <si>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</si>
  <si>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</si>
  <si>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</si>
  <si>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</si>
  <si>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</si>
  <si>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</si>
  <si>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</si>
  <si>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</si>
  <si>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</si>
  <si>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</si>
  <si>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</si>
  <si>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</si>
  <si>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</si>
  <si>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</si>
  <si>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</si>
  <si>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</si>
  <si>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</si>
  <si>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</si>
  <si>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</si>
  <si>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</si>
  <si>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</si>
  <si>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</si>
  <si>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</si>
  <si>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</si>
  <si>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</si>
  <si>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</si>
  <si>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</si>
  <si>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</si>
  <si>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</si>
  <si>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</si>
  <si>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</si>
  <si>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</si>
  <si>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</si>
  <si>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</si>
  <si>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</si>
  <si>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</si>
  <si>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</si>
  <si>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</si>
  <si>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</si>
  <si>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</si>
  <si>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</si>
  <si>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</si>
  <si>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</si>
  <si>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</si>
  <si>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</si>
  <si>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</si>
  <si>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</si>
  <si>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</si>
  <si>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</si>
  <si>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</si>
  <si>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</si>
  <si>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</si>
  <si>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</si>
  <si>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</si>
  <si>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</si>
  <si>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</si>
  <si>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</si>
  <si>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</si>
  <si>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</si>
  <si>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</si>
  <si>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</si>
  <si>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</si>
  <si>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</si>
  <si>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</si>
  <si>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</si>
  <si>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</si>
  <si>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</si>
  <si>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</si>
  <si>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</si>
  <si>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</si>
  <si>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</si>
  <si>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</si>
  <si>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</si>
  <si>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</si>
  <si>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</si>
  <si>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</si>
  <si>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</si>
  <si>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</si>
  <si>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</si>
  <si>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</si>
  <si>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</si>
  <si>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</si>
  <si>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</si>
  <si>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</si>
  <si>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</si>
  <si>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</si>
  <si>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</si>
  <si>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</si>
  <si>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</si>
  <si>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</si>
  <si>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</si>
  <si>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</si>
  <si>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</si>
  <si>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</si>
  <si>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</si>
  <si>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</si>
  <si>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</si>
  <si>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</si>
  <si>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</si>
  <si>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</si>
  <si>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</si>
  <si>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</si>
  <si>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</si>
  <si>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</si>
  <si>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</si>
  <si>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</si>
  <si>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</si>
  <si>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</si>
  <si>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</si>
  <si>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</si>
  <si>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</si>
  <si>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</si>
  <si>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</si>
  <si>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</si>
  <si>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</si>
  <si>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</si>
  <si>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</si>
  <si>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</si>
  <si>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</si>
  <si>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</si>
  <si>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</si>
  <si>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</si>
  <si>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</si>
  <si>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</si>
  <si>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</si>
  <si>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</si>
  <si>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</si>
  <si>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</si>
  <si>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</si>
  <si>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</si>
  <si>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</si>
  <si>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</si>
  <si>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</si>
  <si>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</si>
  <si>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</si>
  <si>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</si>
  <si>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</si>
  <si>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</si>
  <si>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</si>
  <si>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</si>
  <si>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</si>
  <si>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</si>
  <si>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</si>
  <si>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</si>
  <si>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</si>
  <si>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</si>
  <si>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</si>
  <si>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</si>
  <si>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</si>
  <si>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</si>
  <si>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</si>
  <si>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</si>
  <si>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</si>
  <si>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</si>
  <si>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</si>
  <si>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</si>
  <si>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</si>
  <si>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</si>
  <si>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</si>
  <si>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</si>
  <si>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</si>
  <si>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</si>
  <si>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</si>
  <si>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</si>
  <si>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</si>
  <si>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</si>
  <si>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</si>
  <si>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</si>
  <si>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</si>
  <si>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</si>
  <si>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</si>
  <si>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</si>
  <si>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</si>
  <si>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</si>
  <si>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</si>
  <si>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</si>
  <si>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</si>
  <si>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</si>
  <si>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</si>
  <si>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</si>
  <si>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</si>
  <si>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</si>
  <si>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</si>
  <si>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</si>
  <si>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</si>
  <si>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</si>
  <si>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</si>
  <si>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</si>
  <si>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</si>
  <si>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</si>
  <si>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</si>
  <si>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</si>
  <si>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</si>
  <si>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</si>
  <si>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</si>
  <si>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</si>
  <si>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</si>
  <si>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</si>
  <si>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</si>
  <si>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</si>
  <si>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</si>
  <si>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</si>
  <si>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</si>
  <si>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</si>
  <si>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</si>
  <si>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</si>
  <si>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</si>
  <si>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</si>
  <si>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</si>
  <si>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</si>
  <si>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</si>
  <si>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</si>
  <si>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</si>
  <si>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</si>
  <si>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</si>
  <si>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</si>
  <si>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</si>
  <si>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</si>
  <si>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</si>
  <si>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</si>
  <si>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</si>
  <si>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</si>
  <si>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</si>
  <si>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</si>
  <si>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</si>
  <si>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</si>
  <si>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</si>
  <si>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</si>
  <si>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</si>
  <si>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</si>
  <si>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</si>
  <si>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</si>
  <si>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</si>
  <si>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</si>
  <si>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</si>
  <si>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</si>
  <si>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</si>
  <si>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</si>
  <si>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</si>
  <si>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</si>
  <si>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</si>
  <si>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</si>
  <si>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</si>
  <si>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</si>
  <si>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</si>
  <si>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</si>
  <si>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</si>
  <si>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</si>
  <si>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</si>
  <si>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</si>
  <si>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</si>
  <si>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</si>
  <si>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</si>
  <si>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</si>
  <si>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</si>
  <si>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</si>
  <si>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</si>
  <si>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</si>
  <si>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</si>
  <si>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</si>
  <si>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</si>
  <si>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</si>
  <si>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</si>
  <si>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</si>
  <si>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</si>
  <si>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</si>
  <si>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</si>
  <si>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</si>
  <si>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</si>
  <si>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</si>
  <si>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</si>
  <si>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</si>
  <si>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</si>
  <si>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</si>
  <si>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</si>
  <si>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</si>
  <si>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</si>
  <si>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</si>
  <si>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</si>
  <si>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</si>
  <si>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</si>
  <si>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</si>
  <si>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</si>
  <si>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</si>
  <si>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</si>
  <si>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</si>
  <si>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</si>
  <si>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</si>
  <si>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</si>
  <si>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</si>
  <si>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</si>
  <si>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</si>
  <si>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</si>
  <si>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</si>
  <si>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</si>
  <si>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</si>
  <si>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</si>
  <si>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</si>
  <si>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</si>
  <si>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</si>
  <si>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</si>
  <si>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</si>
  <si>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</si>
  <si>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</si>
  <si>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</si>
  <si>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</si>
  <si>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</si>
  <si>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</si>
  <si>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</si>
  <si>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</si>
  <si>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</si>
  <si>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</si>
  <si>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</si>
  <si>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</si>
  <si>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</si>
  <si>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</si>
  <si>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</si>
  <si>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</si>
  <si>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</si>
  <si>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</si>
  <si>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</si>
  <si>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</si>
  <si>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</si>
  <si>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</si>
  <si>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</si>
  <si>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</si>
  <si>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</si>
  <si>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</si>
  <si>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</si>
  <si>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</si>
  <si>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</si>
  <si>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</si>
  <si>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</si>
  <si>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</si>
  <si>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</si>
  <si>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</si>
  <si>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</si>
  <si>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</si>
  <si>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</si>
  <si>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</si>
  <si>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</si>
  <si>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</si>
  <si>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</si>
  <si>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</si>
  <si>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</si>
  <si>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</si>
  <si>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</si>
  <si>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</si>
  <si>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</si>
  <si>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</si>
  <si>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</si>
  <si>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</si>
  <si>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</si>
  <si>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</si>
  <si>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</si>
  <si>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</si>
  <si>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</si>
  <si>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</si>
  <si>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</si>
  <si>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</si>
  <si>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</si>
  <si>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</si>
  <si>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</si>
  <si>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</si>
  <si>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</si>
  <si>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</si>
  <si>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</si>
  <si>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</si>
  <si>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</si>
  <si>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</si>
  <si>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</si>
  <si>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</si>
  <si>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</si>
  <si>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</si>
  <si>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</si>
  <si>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</si>
  <si>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</si>
  <si>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</si>
  <si>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</si>
  <si>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</si>
  <si>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</si>
  <si>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</si>
  <si>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</si>
  <si>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</si>
  <si>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</si>
  <si>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</si>
  <si>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</si>
  <si>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</si>
  <si>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</si>
  <si>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</si>
  <si>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</si>
  <si>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</si>
  <si>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</si>
  <si>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</si>
  <si>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</si>
  <si>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</si>
  <si>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</si>
  <si>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</si>
  <si>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</si>
  <si>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</si>
  <si>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</si>
  <si>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</si>
  <si>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</si>
  <si>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</si>
  <si>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</si>
  <si>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</si>
  <si>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</si>
  <si>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</si>
  <si>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</si>
  <si>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</si>
  <si>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</si>
  <si>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</si>
  <si>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</si>
  <si>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</si>
  <si>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</si>
  <si>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</si>
  <si>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</si>
  <si>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</si>
  <si>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</si>
  <si>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</si>
  <si>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</si>
  <si>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</si>
  <si>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</si>
  <si>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</si>
  <si>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</si>
  <si>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</si>
  <si>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</si>
  <si>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</si>
  <si>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</si>
  <si>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</si>
  <si>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</si>
  <si>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</si>
  <si>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</si>
  <si>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</si>
  <si>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</si>
  <si>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</si>
  <si>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</si>
  <si>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</si>
  <si>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</si>
  <si>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</si>
  <si>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</si>
  <si>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</si>
  <si>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</si>
  <si>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</si>
  <si>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</si>
  <si>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</si>
  <si>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</si>
  <si>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</si>
  <si>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</si>
  <si>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</si>
  <si>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</si>
  <si>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</si>
  <si>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</si>
  <si>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</si>
  <si>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</si>
  <si>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</si>
  <si>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</si>
  <si>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</si>
  <si>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</si>
  <si>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</si>
  <si>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</si>
  <si>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</si>
  <si>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</si>
  <si>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</si>
  <si>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</si>
  <si>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</si>
  <si>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</si>
  <si>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</si>
  <si>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</si>
  <si>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</si>
  <si>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</si>
  <si>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</si>
  <si>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</si>
  <si>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</si>
  <si>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</si>
  <si>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</si>
  <si>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</si>
  <si>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</si>
  <si>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</si>
  <si>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</si>
  <si>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</si>
  <si>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</si>
  <si>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</si>
  <si>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</si>
  <si>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</si>
  <si>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</si>
  <si>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</si>
  <si>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</si>
  <si>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</si>
  <si>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</si>
  <si>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</si>
  <si>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</si>
  <si>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</si>
  <si>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</si>
  <si>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</si>
  <si>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</si>
  <si>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</si>
  <si>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</si>
  <si>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</si>
  <si>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</si>
  <si>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</si>
  <si>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</si>
  <si>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</si>
  <si>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</si>
  <si>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</si>
  <si>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</si>
  <si>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</si>
  <si>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</si>
  <si>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</si>
  <si>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</si>
  <si>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</si>
  <si>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</si>
  <si>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</si>
  <si>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</si>
  <si>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</si>
  <si>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</si>
  <si>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</si>
  <si>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</si>
  <si>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</si>
  <si>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</si>
  <si>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</si>
  <si>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</si>
  <si>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</si>
  <si>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</si>
  <si>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</si>
  <si>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</si>
  <si>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</si>
  <si>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</si>
  <si>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</si>
  <si>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</si>
  <si>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</si>
  <si>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</si>
  <si>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</si>
  <si>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</si>
  <si>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</si>
  <si>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</si>
  <si>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</si>
  <si>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</si>
  <si>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</si>
  <si>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</si>
  <si>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</si>
  <si>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</si>
  <si>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</si>
  <si>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</si>
  <si>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</si>
  <si>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</si>
  <si>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</si>
  <si>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</si>
  <si>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</si>
  <si>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</si>
  <si>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</si>
  <si>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</si>
  <si>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</si>
  <si>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</si>
  <si>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</si>
  <si>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</si>
  <si>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</si>
  <si>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</si>
  <si>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</si>
  <si>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</si>
  <si>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</si>
  <si>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</si>
  <si>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</si>
  <si>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</si>
  <si>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</si>
  <si>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</si>
  <si>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</si>
  <si>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</si>
  <si>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</si>
  <si>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</si>
  <si>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</si>
  <si>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</si>
  <si>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</si>
  <si>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</si>
  <si>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</si>
  <si>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</si>
  <si>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</si>
  <si>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</si>
  <si>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</si>
  <si>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</si>
  <si>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</si>
  <si>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</si>
  <si>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</si>
  <si>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</si>
  <si>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</si>
  <si>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</si>
  <si>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</si>
  <si>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</si>
  <si>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</si>
  <si>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</si>
  <si>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</si>
  <si>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</si>
  <si>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</si>
  <si>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</si>
  <si>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</si>
  <si>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</si>
  <si>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</si>
  <si>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</si>
  <si>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</si>
  <si>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</si>
  <si>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</si>
  <si>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</si>
  <si>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</si>
  <si>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</si>
  <si>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</si>
  <si>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</si>
  <si>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</si>
  <si>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</si>
  <si>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</si>
  <si>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</si>
  <si>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</si>
  <si>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</si>
  <si>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</si>
  <si>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</si>
  <si>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</si>
  <si>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</si>
  <si>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</si>
  <si>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</si>
  <si>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</si>
  <si>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</si>
  <si>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</si>
  <si>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</si>
  <si>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</si>
  <si>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</si>
  <si>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</si>
  <si>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</si>
  <si>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</si>
  <si>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</si>
  <si>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</si>
  <si>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</si>
  <si>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</si>
  <si>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</si>
  <si>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</si>
  <si>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</si>
  <si>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</si>
  <si>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</si>
  <si>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</si>
  <si>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</si>
  <si>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</si>
  <si>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</si>
  <si>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</si>
  <si>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</si>
  <si>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</si>
  <si>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</si>
  <si>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</si>
  <si>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</si>
  <si>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</si>
  <si>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</si>
  <si>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</si>
  <si>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</si>
  <si>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</si>
  <si>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</si>
  <si>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</si>
  <si>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</si>
  <si>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</si>
  <si>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</si>
  <si>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</si>
  <si>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</si>
  <si>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</si>
  <si>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</si>
  <si>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</si>
  <si>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</si>
  <si>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</si>
  <si>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</si>
  <si>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</si>
  <si>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</si>
  <si>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</si>
  <si>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</si>
  <si>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</si>
  <si>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</si>
  <si>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</si>
  <si>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</si>
  <si>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</si>
  <si>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</si>
  <si>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</si>
  <si>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</si>
  <si>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</si>
  <si>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</si>
  <si>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</si>
  <si>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</si>
  <si>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</si>
  <si>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</si>
  <si>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</si>
  <si>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</si>
  <si>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</si>
  <si>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</si>
  <si>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</si>
  <si>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</si>
  <si>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</si>
  <si>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</si>
  <si>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</si>
  <si>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</si>
  <si>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</si>
  <si>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</si>
  <si>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</si>
  <si>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</si>
  <si>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</si>
  <si>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</si>
  <si>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</si>
  <si>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</si>
  <si>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</si>
  <si>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</si>
  <si>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</si>
  <si>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</si>
  <si>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</si>
  <si>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</si>
  <si>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</si>
  <si>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</si>
  <si>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</si>
  <si>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</si>
  <si>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</si>
  <si>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</si>
  <si>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</si>
  <si>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</si>
  <si>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</si>
  <si>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</si>
  <si>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</si>
  <si>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</si>
  <si>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</si>
  <si>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</si>
  <si>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</si>
  <si>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</si>
  <si>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</si>
  <si>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</si>
  <si>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</si>
  <si>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</si>
  <si>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</si>
  <si>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</si>
  <si>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</si>
  <si>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</si>
  <si>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</si>
  <si>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</si>
  <si>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</si>
  <si>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</si>
  <si>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</si>
  <si>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</si>
  <si>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</si>
  <si>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</si>
  <si>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</si>
  <si>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</si>
  <si>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</si>
  <si>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</si>
  <si>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</si>
  <si>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</si>
  <si>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</si>
  <si>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</si>
  <si>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</si>
  <si>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</si>
  <si>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</si>
  <si>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</si>
  <si>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</si>
  <si>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</si>
  <si>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</si>
  <si>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</si>
  <si>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</si>
  <si>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</si>
  <si>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</si>
  <si>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</si>
  <si>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</si>
  <si>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</si>
  <si>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</si>
  <si>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</si>
  <si>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</si>
  <si>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</si>
  <si>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</si>
  <si>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</si>
  <si>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</si>
  <si>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</si>
  <si>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</si>
  <si>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</si>
  <si>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</si>
  <si>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</si>
  <si>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</si>
  <si>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</si>
  <si>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</si>
  <si>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</si>
  <si>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</si>
  <si>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</si>
  <si>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</si>
  <si>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</si>
  <si>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</si>
  <si>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</si>
  <si>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</si>
  <si>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</si>
  <si>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</si>
  <si>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</si>
  <si>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</si>
  <si>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</si>
  <si>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</si>
  <si>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</si>
  <si>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</si>
  <si>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</si>
  <si>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</si>
  <si>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</si>
  <si>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</si>
  <si>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</si>
  <si>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</si>
  <si>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</si>
  <si>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</si>
  <si>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</si>
  <si>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</si>
  <si>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</si>
  <si>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</si>
  <si>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</si>
  <si>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</si>
  <si>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</si>
  <si>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</si>
  <si>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</si>
  <si>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</si>
  <si>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</si>
  <si>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</si>
  <si>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</si>
  <si>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</si>
  <si>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</si>
  <si>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</si>
  <si>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</si>
  <si>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</si>
  <si>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</si>
  <si>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</si>
  <si>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</si>
  <si>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</si>
  <si>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</si>
  <si>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</si>
  <si>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</si>
  <si>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</si>
  <si>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</si>
  <si>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</si>
  <si>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</si>
  <si>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</si>
  <si>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</si>
  <si>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</si>
  <si>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</si>
  <si>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</si>
  <si>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</si>
  <si>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</si>
  <si>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</si>
  <si>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</si>
  <si>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</si>
  <si>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</si>
  <si>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</si>
  <si>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</si>
  <si>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</si>
  <si>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</si>
  <si>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</si>
  <si>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</si>
  <si>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</si>
  <si>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</si>
  <si>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</si>
  <si>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</si>
  <si>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</si>
  <si>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</si>
  <si>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</si>
  <si>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</si>
  <si>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</si>
  <si>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</si>
  <si>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</si>
  <si>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</si>
  <si>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</si>
  <si>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</si>
  <si>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</si>
  <si>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</si>
  <si>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</si>
  <si>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</si>
  <si>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</si>
  <si>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</si>
  <si>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</si>
  <si>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</si>
  <si>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</si>
  <si>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</si>
  <si>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</si>
  <si>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</si>
  <si>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</si>
  <si>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</si>
  <si>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</si>
  <si>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</si>
  <si>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</si>
  <si>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</si>
  <si>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</si>
  <si>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</si>
  <si>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</si>
  <si>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</si>
  <si>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</si>
  <si>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</si>
  <si>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</si>
  <si>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</si>
  <si>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</si>
  <si>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</si>
  <si>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</si>
  <si>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</si>
  <si>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</si>
  <si>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</si>
  <si>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</si>
  <si>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</si>
  <si>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</si>
  <si>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</si>
  <si>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</si>
  <si>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</si>
  <si>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</si>
  <si>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</si>
  <si>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</si>
  <si>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</si>
  <si>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</si>
  <si>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</si>
  <si>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</si>
  <si>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</si>
  <si>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</si>
  <si>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</si>
  <si>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</si>
  <si>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</si>
  <si>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</si>
  <si>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</si>
  <si>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</si>
  <si>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</si>
  <si>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</si>
  <si>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</si>
  <si>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</si>
  <si>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</si>
  <si>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</si>
  <si>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</si>
  <si>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</si>
  <si>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</si>
  <si>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</si>
  <si>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</si>
  <si>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</si>
  <si>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</si>
  <si>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</si>
  <si>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</si>
  <si>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</si>
  <si>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</si>
  <si>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</si>
  <si>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</si>
  <si>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</si>
  <si>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</si>
  <si>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</si>
  <si>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</si>
  <si>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</si>
  <si>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</si>
  <si>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</si>
  <si>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</si>
  <si>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</si>
  <si>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</si>
  <si>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</si>
  <si>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</si>
  <si>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</si>
  <si>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</si>
  <si>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</si>
  <si>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</si>
  <si>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</si>
  <si>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</si>
  <si>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</si>
  <si>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</si>
  <si>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</si>
  <si>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</si>
  <si>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</si>
  <si>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</si>
  <si>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</si>
  <si>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</si>
  <si>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</si>
  <si>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</si>
  <si>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</si>
  <si>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</si>
  <si>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</si>
  <si>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</si>
  <si>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</si>
  <si>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</si>
  <si>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</si>
  <si>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</si>
  <si>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</si>
  <si>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</si>
  <si>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</si>
  <si>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</si>
  <si>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</si>
  <si>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</si>
  <si>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</si>
  <si>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</si>
  <si>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</si>
  <si>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</si>
  <si>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</si>
  <si>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</si>
  <si>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</si>
  <si>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</si>
  <si>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</si>
  <si>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</si>
  <si>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</si>
  <si>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</si>
  <si>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</si>
  <si>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</si>
  <si>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</si>
  <si>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</si>
  <si>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</si>
  <si>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</si>
  <si>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</si>
  <si>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</si>
  <si>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</si>
  <si>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</si>
  <si>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</si>
  <si>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</si>
  <si>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</si>
  <si>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</si>
  <si>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</si>
  <si>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</si>
  <si>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</si>
  <si>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</si>
  <si>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</si>
  <si>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</si>
  <si>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</si>
  <si>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</si>
  <si>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</si>
  <si>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</si>
  <si>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</si>
  <si>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</si>
  <si>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</si>
  <si>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</si>
  <si>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</si>
  <si>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</si>
  <si>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</si>
  <si>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</si>
  <si>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</si>
  <si>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</si>
  <si>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</si>
  <si>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</si>
  <si>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</si>
  <si>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</si>
  <si>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</si>
  <si>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</si>
  <si>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</si>
  <si>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</si>
  <si>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</si>
  <si>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</si>
  <si>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</si>
  <si>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</si>
  <si>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</si>
  <si>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</si>
  <si>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</si>
  <si>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</si>
  <si>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</si>
  <si>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</si>
  <si>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</si>
  <si>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</si>
  <si>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</si>
  <si>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</si>
  <si>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</si>
  <si>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</si>
  <si>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</si>
  <si>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</si>
  <si>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</si>
  <si>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</si>
  <si>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</si>
  <si>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</si>
  <si>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</si>
  <si>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</si>
  <si>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</si>
  <si>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</si>
  <si>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</si>
  <si>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</si>
  <si>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</si>
  <si>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</si>
  <si>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</si>
  <si>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</si>
  <si>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</si>
  <si>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</si>
  <si>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</si>
  <si>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</si>
  <si>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</si>
  <si>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</si>
  <si>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</si>
  <si>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</si>
  <si>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</si>
  <si>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</si>
  <si>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</si>
  <si>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</si>
  <si>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</si>
  <si>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</si>
  <si>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</si>
  <si>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</si>
  <si>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</si>
  <si>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</si>
  <si>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</si>
  <si>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</si>
  <si>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</si>
  <si>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</si>
  <si>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</si>
  <si>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</si>
  <si>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</si>
  <si>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</si>
  <si>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</si>
  <si>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</si>
  <si>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</si>
  <si>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</si>
  <si>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</si>
  <si>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1853 SVEUČILIŠTE U ZAGREBU - GEODETSKI FAKULTET</t>
  </si>
  <si>
    <t>Zagreb, 06.11.2024.</t>
  </si>
  <si>
    <t>Lara Manojlović</t>
  </si>
  <si>
    <t>01/4639-875</t>
  </si>
  <si>
    <t>1222 MINISTARSTVO ZNANOSTI, OBRAZOVANJA I MLADIH</t>
  </si>
  <si>
    <t>52209 HRVATSKA ZAKLADA ZA ZNANOST</t>
  </si>
  <si>
    <t>01.12.2023</t>
  </si>
  <si>
    <t>Erasmus + Smart WB</t>
  </si>
  <si>
    <t>15.01.2023</t>
  </si>
  <si>
    <t>14.01.2026</t>
  </si>
  <si>
    <t>Erasmus + GeoCLIC</t>
  </si>
  <si>
    <t>15.12.2024</t>
  </si>
  <si>
    <t>14.12.2027</t>
  </si>
  <si>
    <t>Europska unija putem Sveučilišta u Zagrebu</t>
  </si>
  <si>
    <t>30.11.2025</t>
  </si>
  <si>
    <t>Unaprjeđenje kvalitete i inovacije u kurikulu visokog obrazovanja u području klimatski pametnog urbanog razvoja,  jačanje njegovog društvenog značaja i na tržištu rada, te unaprijeđenje odnosa za zemljama partnerima Albanijom, Bosnom i Hercegovinom i Crnom Gorom, uključivanje studenata kroz studentske prakse, stvaranje kompetentnog novog kadra s odgovarajućim znanjima i vještinama,  te povezivanja akademske i ne akademske zajednice prateći nove EU trendove</t>
  </si>
  <si>
    <t>Doprinos održivom razvoju južnih mediteranskih zemalja (Egipat, Jordan, Maroko) u implementaciji i transformaciji urbanog planiranja i planiranja upravljanja obradivim površinama kroz moderne tehnologije i principe - geoprostorne tehnologije, internet stvari, inteligentni prijevoz ili pametne gradove kroz aplikacije kao što je BIM, tehnologiju digitalnih blizanaca i razvoj ICT tehnologija i modernizaciju silaba te obrazovanje mladih kompetentnih stručnjaka u ovim tehnologijama na Sveučilištima partnerima projekta</t>
  </si>
  <si>
    <t>Erasmus +  (DIRECTORS)</t>
  </si>
  <si>
    <t xml:space="preserve">Erasmus + MLUMSE </t>
  </si>
  <si>
    <t>Donošenje novih pristupa osnovnom obrazovanju kroz inicijative digitalne pismenosti - Mala partnerstva u području odgoja i općeg obrazovanja, strukovnog obrazovanja i osposobljavanja, obrazovanja odraslih i mladih</t>
  </si>
  <si>
    <t>Povećanje analitičkih i profesionalnih vještina među studentima iIi onih koji se cjeloživotno obrazuju ili uče u upravljanju klimatskim promjenama kroz upotrebu GIS Geografskog informacijskog sustava RS Remote sensing - daljinskog učitavanja</t>
  </si>
  <si>
    <t>pisarnica@geof.hr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</si>
</sst>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&quot;kn&quot;#,##0.00_);[Red]\(&quot;kn&quot;#,##0.00\)"/>
    <numFmt numFmtId="165" formatCode="#,##0_ ;\-#,##0\ "/>
    <numFmt numFmtId="166" formatCode="#&quot;.&quot;"/>
    <numFmt numFmtId="167" formatCode="00000000"/>
    <numFmt numFmtId="168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4">
    <xf numFmtId="0" fontId="0" fillId="0" borderId="0"/>
    <xf numFmtId="43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8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7" fontId="47" fillId="0" borderId="24" xfId="0" applyNumberFormat="1" applyFont="1" applyBorder="1" applyAlignment="1">
      <alignment horizontal="center" vertical="center"/>
    </xf>
    <xf numFmtId="166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7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5" fontId="11" fillId="0" borderId="6" xfId="2" applyNumberFormat="1" applyFont="1" applyBorder="1" applyAlignment="1" applyProtection="1">
      <alignment vertical="center"/>
      <protection locked="0"/>
    </xf>
    <xf numFmtId="165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8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8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104" fillId="0" borderId="0" xfId="0" applyNumberFormat="1" applyFont="1" applyProtection="1">
      <protection locked="0"/>
    </xf>
    <xf numFmtId="4" fontId="0" fillId="0" borderId="0" xfId="0" applyNumberFormat="1" applyProtection="1"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1" fillId="0" borderId="0" xfId="0" applyFont="1" applyProtection="1">
      <protection locked="0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0" zoomScaleNormal="80" workbookViewId="0">
      <selection activeCell="C2" sqref="C2:G2"/>
    </sheetView>
  </sheetViews>
  <sheetFormatPr defaultColWidth="0" defaultRowHeight="15" zeroHeight="1"/>
  <cols>
    <col min="1" max="1" width="7.5703125" style="46" customWidth="1"/>
    <col min="2" max="2" width="36.140625" style="46" bestFit="1" customWidth="1"/>
    <col min="3" max="4" width="19.5703125" style="46" customWidth="1"/>
    <col min="5" max="5" width="21.42578125" style="46" customWidth="1"/>
    <col min="6" max="6" width="21.140625" style="46" customWidth="1"/>
    <col min="7" max="7" width="21.7109375" style="46" customWidth="1"/>
    <col min="8" max="8" width="11.85546875" style="46" customWidth="1"/>
    <col min="9" max="9" width="3.140625" style="46" hidden="1" customWidth="1"/>
    <col min="10" max="10" width="3.7109375" style="46" hidden="1" customWidth="1"/>
    <col min="11" max="11" width="4.7109375" style="46" hidden="1" customWidth="1"/>
    <col min="12" max="12" width="2.140625" style="46" hidden="1" customWidth="1"/>
    <col min="13" max="13" width="7.42578125" style="46" hidden="1" customWidth="1"/>
    <col min="14" max="14" width="80.140625" style="46" hidden="1" customWidth="1"/>
    <col min="15" max="15" width="7.7109375" style="46" hidden="1" customWidth="1"/>
    <col min="16" max="16" width="84.85546875" style="46" hidden="1" customWidth="1"/>
    <col min="17" max="17" width="33.5703125" style="46" hidden="1" customWidth="1"/>
    <col min="18" max="18" width="50.140625" style="46" hidden="1" customWidth="1"/>
    <col min="19" max="19" width="39.140625" style="46" hidden="1" customWidth="1"/>
    <col min="20" max="20" width="14.42578125" style="46" hidden="1" customWidth="1"/>
    <col min="21" max="21" width="15.5703125" style="46" hidden="1" customWidth="1"/>
    <col min="22" max="22" width="49.28515625" style="46" hidden="1" customWidth="1"/>
    <col min="23" max="23" width="7.42578125" style="46" hidden="1" customWidth="1"/>
    <col min="24" max="28" width="11.425781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253</v>
      </c>
      <c r="C1" s="286" t="s">
        <v>6631</v>
      </c>
      <c r="D1" s="287"/>
      <c r="E1" s="287"/>
      <c r="F1" s="287"/>
      <c r="G1" s="288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5" thickBot="1">
      <c r="A2" s="47"/>
      <c r="B2" s="196" t="s">
        <v>0</v>
      </c>
      <c r="C2" s="289" t="s">
        <v>6632</v>
      </c>
      <c r="D2" s="290"/>
      <c r="E2" s="290"/>
      <c r="F2" s="290"/>
      <c r="G2" s="291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5" thickBot="1">
      <c r="A3" s="48"/>
      <c r="B3" s="196" t="s">
        <v>1</v>
      </c>
      <c r="C3" s="289" t="s">
        <v>6633</v>
      </c>
      <c r="D3" s="290"/>
      <c r="E3" s="290"/>
      <c r="F3" s="290"/>
      <c r="G3" s="291"/>
      <c r="H3" s="47"/>
      <c r="I3" s="47"/>
      <c r="J3" s="47"/>
      <c r="K3" s="47"/>
      <c r="L3" s="47"/>
      <c r="M3" s="49" t="s">
        <v>256</v>
      </c>
      <c r="N3" s="49" t="s">
        <v>620</v>
      </c>
      <c r="O3" s="49" t="s">
        <v>257</v>
      </c>
      <c r="P3" s="49" t="s">
        <v>258</v>
      </c>
      <c r="Q3" s="49" t="s">
        <v>259</v>
      </c>
      <c r="R3" s="49" t="s">
        <v>260</v>
      </c>
      <c r="S3" s="49" t="s">
        <v>261</v>
      </c>
      <c r="T3" s="49" t="s">
        <v>262</v>
      </c>
      <c r="U3" s="49" t="s">
        <v>263</v>
      </c>
      <c r="V3" s="49" t="s">
        <v>618</v>
      </c>
      <c r="W3" s="50" t="s">
        <v>199</v>
      </c>
      <c r="X3" s="47"/>
      <c r="Y3" s="47"/>
      <c r="Z3" s="47"/>
      <c r="AA3" s="47"/>
      <c r="AB3" s="47"/>
    </row>
    <row r="4" spans="1:28" ht="16.5" thickBot="1">
      <c r="A4" s="51"/>
      <c r="B4" s="196" t="s">
        <v>2</v>
      </c>
      <c r="C4" s="289" t="s">
        <v>6634</v>
      </c>
      <c r="D4" s="290"/>
      <c r="E4" s="290"/>
      <c r="F4" s="290"/>
      <c r="G4" s="291"/>
      <c r="H4" s="47"/>
      <c r="I4" s="47"/>
      <c r="J4" s="47"/>
      <c r="K4" s="47"/>
      <c r="L4" s="47"/>
      <c r="M4" s="46">
        <v>0</v>
      </c>
      <c r="N4" s="46" t="s">
        <v>621</v>
      </c>
      <c r="V4" s="46" t="s">
        <v>641</v>
      </c>
      <c r="W4" s="46" t="s">
        <v>641</v>
      </c>
      <c r="X4" s="47"/>
      <c r="Y4" s="47"/>
      <c r="Z4" s="47"/>
      <c r="AA4" s="47"/>
      <c r="AB4" s="47"/>
    </row>
    <row r="5" spans="1:28" ht="16.5" thickBot="1">
      <c r="A5" s="51"/>
      <c r="B5" s="196" t="s">
        <v>252</v>
      </c>
      <c r="C5" s="289" t="s">
        <v>6652</v>
      </c>
      <c r="D5" s="290"/>
      <c r="E5" s="290"/>
      <c r="F5" s="290"/>
      <c r="G5" s="291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3741</v>
      </c>
      <c r="Q5" s="100"/>
      <c r="R5" s="101" t="s">
        <v>264</v>
      </c>
      <c r="S5" s="99" t="s">
        <v>265</v>
      </c>
      <c r="T5" s="97">
        <v>3271030</v>
      </c>
      <c r="U5" s="93" t="s">
        <v>1217</v>
      </c>
      <c r="V5" s="94" t="s">
        <v>953</v>
      </c>
      <c r="W5" s="95" t="s">
        <v>742</v>
      </c>
      <c r="X5" s="47"/>
      <c r="Y5" s="47"/>
      <c r="Z5" s="47"/>
      <c r="AA5" s="47"/>
      <c r="AB5" s="47"/>
    </row>
    <row r="6" spans="1:28" ht="15.75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406</v>
      </c>
      <c r="Q6" s="100" t="s">
        <v>387</v>
      </c>
      <c r="R6" s="101" t="s">
        <v>407</v>
      </c>
      <c r="S6" s="99" t="s">
        <v>265</v>
      </c>
      <c r="T6" s="97">
        <v>3276643</v>
      </c>
      <c r="U6" s="93" t="s">
        <v>408</v>
      </c>
      <c r="V6" s="94" t="s">
        <v>43</v>
      </c>
      <c r="W6" s="95" t="s">
        <v>42</v>
      </c>
      <c r="X6" s="47"/>
      <c r="Y6" s="47"/>
      <c r="Z6" s="47"/>
      <c r="AA6" s="47"/>
      <c r="AB6" s="47"/>
    </row>
    <row r="7" spans="1:28" s="198" customFormat="1" ht="28.5" customHeight="1">
      <c r="B7" s="294" t="s">
        <v>3701</v>
      </c>
      <c r="C7" s="294"/>
      <c r="D7" s="294"/>
      <c r="E7" s="295"/>
      <c r="F7" s="295"/>
      <c r="G7" s="295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459</v>
      </c>
      <c r="Q7" s="100" t="s">
        <v>387</v>
      </c>
      <c r="R7" s="101" t="s">
        <v>460</v>
      </c>
      <c r="S7" s="99" t="s">
        <v>265</v>
      </c>
      <c r="T7" s="97">
        <v>3270149</v>
      </c>
      <c r="U7" s="93" t="s">
        <v>461</v>
      </c>
      <c r="V7" s="94" t="s">
        <v>43</v>
      </c>
      <c r="W7" s="95" t="s">
        <v>42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413</v>
      </c>
      <c r="Q8" s="100" t="s">
        <v>387</v>
      </c>
      <c r="R8" s="101" t="s">
        <v>414</v>
      </c>
      <c r="S8" s="99" t="s">
        <v>265</v>
      </c>
      <c r="T8" s="97">
        <v>3250270</v>
      </c>
      <c r="U8" s="93" t="s">
        <v>415</v>
      </c>
      <c r="V8" s="94" t="s">
        <v>43</v>
      </c>
      <c r="W8" s="95" t="s">
        <v>42</v>
      </c>
      <c r="X8" s="199"/>
      <c r="Y8" s="199"/>
      <c r="Z8" s="199"/>
      <c r="AA8" s="199"/>
      <c r="AB8" s="199"/>
    </row>
    <row r="9" spans="1:28" s="198" customFormat="1" ht="12" customHeight="1">
      <c r="B9" s="294" t="s">
        <v>2864</v>
      </c>
      <c r="C9" s="294"/>
      <c r="D9" s="294"/>
      <c r="E9" s="295"/>
      <c r="F9" s="295"/>
      <c r="G9" s="295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469</v>
      </c>
      <c r="Q9" s="100" t="s">
        <v>387</v>
      </c>
      <c r="R9" s="101" t="s">
        <v>470</v>
      </c>
      <c r="S9" s="99" t="s">
        <v>265</v>
      </c>
      <c r="T9" s="97">
        <v>3207064</v>
      </c>
      <c r="U9" s="93" t="s">
        <v>471</v>
      </c>
      <c r="V9" s="94" t="s">
        <v>43</v>
      </c>
      <c r="W9" s="95" t="s">
        <v>42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419</v>
      </c>
      <c r="Q10" s="100" t="s">
        <v>387</v>
      </c>
      <c r="R10" s="101" t="s">
        <v>420</v>
      </c>
      <c r="S10" s="99" t="s">
        <v>265</v>
      </c>
      <c r="T10" s="97">
        <v>3260771</v>
      </c>
      <c r="U10" s="93" t="s">
        <v>421</v>
      </c>
      <c r="V10" s="94" t="s">
        <v>43</v>
      </c>
      <c r="W10" s="95" t="s">
        <v>42</v>
      </c>
      <c r="X10" s="199"/>
      <c r="Y10" s="199"/>
      <c r="Z10" s="199"/>
      <c r="AA10" s="199"/>
      <c r="AB10" s="199"/>
    </row>
    <row r="11" spans="1:28" s="198" customFormat="1" ht="17.25" customHeight="1">
      <c r="B11" s="294" t="s">
        <v>3709</v>
      </c>
      <c r="C11" s="294"/>
      <c r="D11" s="294"/>
      <c r="E11" s="295"/>
      <c r="F11" s="295"/>
      <c r="G11" s="295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422</v>
      </c>
      <c r="Q11" s="100" t="s">
        <v>387</v>
      </c>
      <c r="R11" s="101" t="s">
        <v>423</v>
      </c>
      <c r="S11" s="99" t="s">
        <v>265</v>
      </c>
      <c r="T11" s="97">
        <v>3276546</v>
      </c>
      <c r="U11" s="93" t="s">
        <v>424</v>
      </c>
      <c r="V11" s="94" t="s">
        <v>43</v>
      </c>
      <c r="W11" s="95" t="s">
        <v>42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3017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437</v>
      </c>
      <c r="Q12" s="100" t="s">
        <v>387</v>
      </c>
      <c r="R12" s="101" t="s">
        <v>438</v>
      </c>
      <c r="S12" s="99" t="s">
        <v>265</v>
      </c>
      <c r="T12" s="97">
        <v>3227120</v>
      </c>
      <c r="U12" s="93" t="s">
        <v>439</v>
      </c>
      <c r="V12" s="94" t="s">
        <v>43</v>
      </c>
      <c r="W12" s="95" t="s">
        <v>42</v>
      </c>
      <c r="X12" s="47"/>
      <c r="Y12" s="47"/>
      <c r="Z12" s="47"/>
      <c r="AA12" s="47"/>
      <c r="AB12" s="47"/>
    </row>
    <row r="13" spans="1:28" ht="30">
      <c r="A13" s="53"/>
      <c r="B13" s="53"/>
      <c r="C13" s="53" t="s">
        <v>3702</v>
      </c>
      <c r="D13" s="53" t="s">
        <v>3703</v>
      </c>
      <c r="E13" s="53" t="s">
        <v>3706</v>
      </c>
      <c r="F13" s="53" t="s">
        <v>3707</v>
      </c>
      <c r="G13" s="53" t="s">
        <v>3708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457</v>
      </c>
      <c r="Q13" s="100" t="s">
        <v>387</v>
      </c>
      <c r="R13" s="101" t="s">
        <v>463</v>
      </c>
      <c r="S13" s="99" t="s">
        <v>265</v>
      </c>
      <c r="T13" s="97">
        <v>3207102</v>
      </c>
      <c r="U13" s="93" t="s">
        <v>458</v>
      </c>
      <c r="V13" s="94" t="s">
        <v>43</v>
      </c>
      <c r="W13" s="95" t="s">
        <v>42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4</v>
      </c>
      <c r="C14" s="252">
        <v>5605373</v>
      </c>
      <c r="D14" s="252">
        <v>5541901</v>
      </c>
      <c r="E14" s="58">
        <f>'A.1 PRIHODI I RASHODI EK'!F11</f>
        <v>4937255</v>
      </c>
      <c r="F14" s="58">
        <f>'A.1 PRIHODI I RASHODI EK'!G11</f>
        <v>4170039</v>
      </c>
      <c r="G14" s="58">
        <f>'A.1 PRIHODI I RASHODI EK'!H11</f>
        <v>4073166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431</v>
      </c>
      <c r="Q14" s="100" t="s">
        <v>387</v>
      </c>
      <c r="R14" s="101" t="s">
        <v>1193</v>
      </c>
      <c r="S14" s="99" t="s">
        <v>265</v>
      </c>
      <c r="T14" s="97">
        <v>3204987</v>
      </c>
      <c r="U14" s="93" t="s">
        <v>432</v>
      </c>
      <c r="V14" s="94" t="s">
        <v>43</v>
      </c>
      <c r="W14" s="95" t="s">
        <v>42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5</v>
      </c>
      <c r="C15" s="252">
        <v>0</v>
      </c>
      <c r="D15" s="252"/>
      <c r="E15" s="58">
        <f>'A.1 PRIHODI I RASHODI EK'!F19</f>
        <v>0</v>
      </c>
      <c r="F15" s="58">
        <f>'A.1 PRIHODI I RASHODI EK'!G19</f>
        <v>0</v>
      </c>
      <c r="G15" s="58">
        <f>'A.1 PRIHODI I RASHODI EK'!H19</f>
        <v>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398</v>
      </c>
      <c r="Q15" s="100" t="s">
        <v>387</v>
      </c>
      <c r="R15" s="101" t="s">
        <v>399</v>
      </c>
      <c r="S15" s="99" t="s">
        <v>265</v>
      </c>
      <c r="T15" s="97">
        <v>3204952</v>
      </c>
      <c r="U15" s="93" t="s">
        <v>400</v>
      </c>
      <c r="V15" s="94" t="s">
        <v>43</v>
      </c>
      <c r="W15" s="95" t="s">
        <v>42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3</v>
      </c>
      <c r="C16" s="55">
        <f>SUM(C14:C15)</f>
        <v>5605373</v>
      </c>
      <c r="D16" s="55">
        <f>SUM(D14:D15)</f>
        <v>5541901</v>
      </c>
      <c r="E16" s="55">
        <f>SUM(E14:E15)</f>
        <v>4937255</v>
      </c>
      <c r="F16" s="55">
        <f>+F14+F15</f>
        <v>4170039</v>
      </c>
      <c r="G16" s="55">
        <f>+G14+G15</f>
        <v>4073166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465</v>
      </c>
      <c r="Q16" s="100" t="s">
        <v>387</v>
      </c>
      <c r="R16" s="101" t="s">
        <v>466</v>
      </c>
      <c r="S16" s="99" t="s">
        <v>265</v>
      </c>
      <c r="T16" s="97">
        <v>3204995</v>
      </c>
      <c r="U16" s="93" t="s">
        <v>467</v>
      </c>
      <c r="V16" s="94" t="s">
        <v>43</v>
      </c>
      <c r="W16" s="95" t="s">
        <v>42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</v>
      </c>
      <c r="C17" s="249">
        <v>5136940</v>
      </c>
      <c r="D17" s="249">
        <v>4992051</v>
      </c>
      <c r="E17" s="63">
        <f>'A.1 PRIHODI I RASHODI EK'!F27</f>
        <v>4354186</v>
      </c>
      <c r="F17" s="63">
        <f>'A.1 PRIHODI I RASHODI EK'!G27</f>
        <v>4046247</v>
      </c>
      <c r="G17" s="63">
        <f>'A.1 PRIHODI I RASHODI EK'!H27</f>
        <v>3944374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446</v>
      </c>
      <c r="Q17" s="100" t="s">
        <v>387</v>
      </c>
      <c r="R17" s="101" t="s">
        <v>447</v>
      </c>
      <c r="S17" s="99" t="s">
        <v>265</v>
      </c>
      <c r="T17" s="97">
        <v>3270211</v>
      </c>
      <c r="U17" s="93" t="s">
        <v>448</v>
      </c>
      <c r="V17" s="94" t="s">
        <v>43</v>
      </c>
      <c r="W17" s="95" t="s">
        <v>42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8</v>
      </c>
      <c r="C18" s="249">
        <v>142993</v>
      </c>
      <c r="D18" s="249">
        <v>549850</v>
      </c>
      <c r="E18" s="63">
        <f>'A.1 PRIHODI I RASHODI EK'!F35</f>
        <v>459603</v>
      </c>
      <c r="F18" s="63">
        <f>'A.1 PRIHODI I RASHODI EK'!G35</f>
        <v>70392</v>
      </c>
      <c r="G18" s="63">
        <f>'A.1 PRIHODI I RASHODI EK'!H35</f>
        <v>70392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1239</v>
      </c>
      <c r="Q18" s="100" t="s">
        <v>387</v>
      </c>
      <c r="R18" s="101" t="s">
        <v>390</v>
      </c>
      <c r="S18" s="99" t="s">
        <v>265</v>
      </c>
      <c r="T18" s="97">
        <v>3281485</v>
      </c>
      <c r="U18" s="93" t="s">
        <v>468</v>
      </c>
      <c r="V18" s="94" t="s">
        <v>43</v>
      </c>
      <c r="W18" s="95" t="s">
        <v>42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6</v>
      </c>
      <c r="C19" s="62">
        <f>SUM(C17:C18)</f>
        <v>5279933</v>
      </c>
      <c r="D19" s="62">
        <f>SUM(D17:D18)</f>
        <v>5541901</v>
      </c>
      <c r="E19" s="62">
        <f>SUM(E17:E18)</f>
        <v>4813789</v>
      </c>
      <c r="F19" s="62">
        <f>+F17+F18</f>
        <v>4116639</v>
      </c>
      <c r="G19" s="62">
        <f>+G17+G18</f>
        <v>4014766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416</v>
      </c>
      <c r="Q19" s="100" t="s">
        <v>387</v>
      </c>
      <c r="R19" s="101" t="s">
        <v>417</v>
      </c>
      <c r="S19" s="99" t="s">
        <v>265</v>
      </c>
      <c r="T19" s="97">
        <v>3270262</v>
      </c>
      <c r="U19" s="93" t="s">
        <v>418</v>
      </c>
      <c r="V19" s="94" t="s">
        <v>43</v>
      </c>
      <c r="W19" s="95" t="s">
        <v>42</v>
      </c>
      <c r="X19" s="47"/>
      <c r="Y19" s="47"/>
      <c r="Z19" s="47"/>
      <c r="AA19" s="47"/>
      <c r="AB19" s="47"/>
    </row>
    <row r="20" spans="1:28" ht="15.75">
      <c r="A20" s="54"/>
      <c r="B20" s="54" t="s">
        <v>9</v>
      </c>
      <c r="C20" s="55">
        <f>+C16-C19</f>
        <v>325440</v>
      </c>
      <c r="D20" s="55">
        <f>+D16-D19</f>
        <v>0</v>
      </c>
      <c r="E20" s="55">
        <f>+E16-E19</f>
        <v>123466</v>
      </c>
      <c r="F20" s="55">
        <f>+F16-F19</f>
        <v>53400</v>
      </c>
      <c r="G20" s="55">
        <f>+G16-G19</f>
        <v>58400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454</v>
      </c>
      <c r="Q20" s="100" t="s">
        <v>387</v>
      </c>
      <c r="R20" s="101" t="s">
        <v>455</v>
      </c>
      <c r="S20" s="99" t="s">
        <v>265</v>
      </c>
      <c r="T20" s="97">
        <v>3225909</v>
      </c>
      <c r="U20" s="93" t="s">
        <v>456</v>
      </c>
      <c r="V20" s="94" t="s">
        <v>43</v>
      </c>
      <c r="W20" s="95" t="s">
        <v>42</v>
      </c>
      <c r="X20" s="47"/>
      <c r="Y20" s="47"/>
      <c r="Z20" s="47"/>
      <c r="AA20" s="47"/>
      <c r="AB20" s="47"/>
    </row>
    <row r="21" spans="1:28" ht="11.25" customHeight="1">
      <c r="B21" s="292"/>
      <c r="C21" s="292"/>
      <c r="D21" s="292"/>
      <c r="E21" s="293"/>
      <c r="F21" s="293"/>
      <c r="G21" s="293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389</v>
      </c>
      <c r="Q21" s="100" t="s">
        <v>387</v>
      </c>
      <c r="R21" s="101" t="s">
        <v>390</v>
      </c>
      <c r="S21" s="99" t="s">
        <v>265</v>
      </c>
      <c r="T21" s="97">
        <v>3283097</v>
      </c>
      <c r="U21" s="93" t="s">
        <v>391</v>
      </c>
      <c r="V21" s="94" t="s">
        <v>43</v>
      </c>
      <c r="W21" s="95" t="s">
        <v>42</v>
      </c>
      <c r="X21" s="47"/>
      <c r="Y21" s="47"/>
      <c r="Z21" s="47"/>
      <c r="AA21" s="47"/>
      <c r="AB21" s="47"/>
    </row>
    <row r="22" spans="1:28" s="198" customFormat="1" ht="18">
      <c r="B22" s="294" t="s">
        <v>3710</v>
      </c>
      <c r="C22" s="294"/>
      <c r="D22" s="294"/>
      <c r="E22" s="295"/>
      <c r="F22" s="295"/>
      <c r="G22" s="295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404</v>
      </c>
      <c r="Q22" s="100" t="s">
        <v>387</v>
      </c>
      <c r="R22" s="101" t="s">
        <v>1188</v>
      </c>
      <c r="S22" s="99" t="s">
        <v>265</v>
      </c>
      <c r="T22" s="97">
        <v>3272079</v>
      </c>
      <c r="U22" s="93" t="s">
        <v>405</v>
      </c>
      <c r="V22" s="94" t="s">
        <v>43</v>
      </c>
      <c r="W22" s="95" t="s">
        <v>42</v>
      </c>
      <c r="X22" s="199"/>
      <c r="Y22" s="199"/>
      <c r="Z22" s="199"/>
      <c r="AA22" s="199"/>
      <c r="AB22" s="199"/>
    </row>
    <row r="23" spans="1:28" ht="15.75">
      <c r="A23" s="52"/>
      <c r="B23" s="52"/>
      <c r="C23" s="52"/>
      <c r="D23" s="52"/>
      <c r="E23" s="47"/>
      <c r="F23" s="47"/>
      <c r="G23" s="113" t="s">
        <v>3017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472</v>
      </c>
      <c r="Q23" s="100" t="s">
        <v>387</v>
      </c>
      <c r="R23" s="101" t="s">
        <v>473</v>
      </c>
      <c r="S23" s="99" t="s">
        <v>265</v>
      </c>
      <c r="T23" s="97">
        <v>1422545</v>
      </c>
      <c r="U23" s="93" t="s">
        <v>474</v>
      </c>
      <c r="V23" s="94" t="s">
        <v>43</v>
      </c>
      <c r="W23" s="95" t="s">
        <v>42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3702</v>
      </c>
      <c r="D24" s="53" t="s">
        <v>3703</v>
      </c>
      <c r="E24" s="53" t="s">
        <v>3706</v>
      </c>
      <c r="F24" s="53" t="s">
        <v>3707</v>
      </c>
      <c r="G24" s="53" t="s">
        <v>3708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428</v>
      </c>
      <c r="Q24" s="100" t="s">
        <v>387</v>
      </c>
      <c r="R24" s="101" t="s">
        <v>429</v>
      </c>
      <c r="S24" s="99" t="s">
        <v>265</v>
      </c>
      <c r="T24" s="97">
        <v>3254852</v>
      </c>
      <c r="U24" s="93" t="s">
        <v>430</v>
      </c>
      <c r="V24" s="94" t="s">
        <v>43</v>
      </c>
      <c r="W24" s="95" t="s">
        <v>42</v>
      </c>
      <c r="X24" s="47"/>
      <c r="Y24" s="47"/>
      <c r="Z24" s="47"/>
      <c r="AA24" s="47"/>
      <c r="AB24" s="47"/>
    </row>
    <row r="25" spans="1:28" ht="30">
      <c r="A25" s="57">
        <v>8</v>
      </c>
      <c r="B25" s="54" t="s">
        <v>12</v>
      </c>
      <c r="C25" s="252">
        <v>0</v>
      </c>
      <c r="D25" s="252"/>
      <c r="E25" s="58">
        <f>'B.1 RAČUN FINANC EK'!F10</f>
        <v>0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401</v>
      </c>
      <c r="Q25" s="100" t="s">
        <v>387</v>
      </c>
      <c r="R25" s="101" t="s">
        <v>402</v>
      </c>
      <c r="S25" s="99" t="s">
        <v>265</v>
      </c>
      <c r="T25" s="97">
        <v>3219780</v>
      </c>
      <c r="U25" s="93" t="s">
        <v>403</v>
      </c>
      <c r="V25" s="94" t="s">
        <v>43</v>
      </c>
      <c r="W25" s="95" t="s">
        <v>42</v>
      </c>
      <c r="X25" s="47"/>
      <c r="Y25" s="47"/>
      <c r="Z25" s="47"/>
      <c r="AA25" s="47"/>
      <c r="AB25" s="47"/>
    </row>
    <row r="26" spans="1:28" ht="30">
      <c r="A26" s="57">
        <v>5</v>
      </c>
      <c r="B26" s="54" t="s">
        <v>13</v>
      </c>
      <c r="C26" s="252">
        <v>331807</v>
      </c>
      <c r="D26" s="252"/>
      <c r="E26" s="58">
        <f>'B.1 RAČUN FINANC EK'!F15</f>
        <v>0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392</v>
      </c>
      <c r="Q26" s="100" t="s">
        <v>387</v>
      </c>
      <c r="R26" s="101" t="s">
        <v>393</v>
      </c>
      <c r="S26" s="99" t="s">
        <v>265</v>
      </c>
      <c r="T26" s="97">
        <v>3205029</v>
      </c>
      <c r="U26" s="93" t="s">
        <v>394</v>
      </c>
      <c r="V26" s="94" t="s">
        <v>43</v>
      </c>
      <c r="W26" s="95" t="s">
        <v>42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3651</v>
      </c>
      <c r="C27" s="62">
        <f>+C25-C26</f>
        <v>-331807</v>
      </c>
      <c r="D27" s="62">
        <f>+D25-D26</f>
        <v>0</v>
      </c>
      <c r="E27" s="62">
        <f>+E25-E26</f>
        <v>0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395</v>
      </c>
      <c r="Q27" s="100" t="s">
        <v>387</v>
      </c>
      <c r="R27" s="101" t="s">
        <v>396</v>
      </c>
      <c r="S27" s="99" t="s">
        <v>265</v>
      </c>
      <c r="T27" s="97">
        <v>3207919</v>
      </c>
      <c r="U27" s="93" t="s">
        <v>397</v>
      </c>
      <c r="V27" s="94" t="s">
        <v>43</v>
      </c>
      <c r="W27" s="95" t="s">
        <v>42</v>
      </c>
      <c r="X27" s="47"/>
      <c r="Y27" s="47"/>
      <c r="Z27" s="47"/>
      <c r="AA27" s="47"/>
      <c r="AB27" s="47"/>
    </row>
    <row r="28" spans="1:28" ht="30">
      <c r="A28" s="64" t="s">
        <v>10</v>
      </c>
      <c r="B28" s="123" t="s">
        <v>2862</v>
      </c>
      <c r="C28" s="281"/>
      <c r="D28" s="249">
        <v>991794</v>
      </c>
      <c r="E28" s="63">
        <f>+'Unos prijenosa'!D5</f>
        <v>991794</v>
      </c>
      <c r="F28" s="63">
        <f>+'Unos prijenosa'!D13</f>
        <v>1115260</v>
      </c>
      <c r="G28" s="63">
        <f>+'Unos prijenosa'!D21</f>
        <v>1168660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452</v>
      </c>
      <c r="Q28" s="100" t="s">
        <v>387</v>
      </c>
      <c r="R28" s="101" t="s">
        <v>1195</v>
      </c>
      <c r="S28" s="99" t="s">
        <v>265</v>
      </c>
      <c r="T28" s="97">
        <v>3205002</v>
      </c>
      <c r="U28" s="93" t="s">
        <v>453</v>
      </c>
      <c r="V28" s="94" t="s">
        <v>43</v>
      </c>
      <c r="W28" s="95" t="s">
        <v>42</v>
      </c>
      <c r="X28" s="47"/>
      <c r="Y28" s="47"/>
      <c r="Z28" s="47"/>
      <c r="AA28" s="47"/>
      <c r="AB28" s="47"/>
    </row>
    <row r="29" spans="1:28" ht="30">
      <c r="A29" s="64" t="s">
        <v>11</v>
      </c>
      <c r="B29" s="123" t="s">
        <v>3652</v>
      </c>
      <c r="C29" s="282"/>
      <c r="D29" s="250">
        <v>-991794</v>
      </c>
      <c r="E29" s="66">
        <f>+'Unos prijenosa'!D7</f>
        <v>-1115260</v>
      </c>
      <c r="F29" s="66">
        <f>+'Unos prijenosa'!D15</f>
        <v>-1168660</v>
      </c>
      <c r="G29" s="67">
        <f>+'Unos prijenosa'!D23</f>
        <v>-1227060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443</v>
      </c>
      <c r="Q29" s="100" t="s">
        <v>387</v>
      </c>
      <c r="R29" s="101" t="s">
        <v>444</v>
      </c>
      <c r="S29" s="99" t="s">
        <v>265</v>
      </c>
      <c r="T29" s="97">
        <v>3274080</v>
      </c>
      <c r="U29" s="93" t="s">
        <v>445</v>
      </c>
      <c r="V29" s="94" t="s">
        <v>43</v>
      </c>
      <c r="W29" s="95" t="s">
        <v>42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14</v>
      </c>
      <c r="C30" s="62">
        <f>+C27+C28+C29</f>
        <v>-331807</v>
      </c>
      <c r="D30" s="62">
        <f>+D27+D28+D29</f>
        <v>0</v>
      </c>
      <c r="E30" s="62">
        <f>+E27+E28+E29</f>
        <v>-123466</v>
      </c>
      <c r="F30" s="62">
        <f>+F27+F28+F29</f>
        <v>-53400</v>
      </c>
      <c r="G30" s="62">
        <f>+G27+G28+G29</f>
        <v>-58400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425</v>
      </c>
      <c r="Q30" s="100" t="s">
        <v>387</v>
      </c>
      <c r="R30" s="101" t="s">
        <v>426</v>
      </c>
      <c r="S30" s="99" t="s">
        <v>265</v>
      </c>
      <c r="T30" s="97">
        <v>3205037</v>
      </c>
      <c r="U30" s="93" t="s">
        <v>427</v>
      </c>
      <c r="V30" s="94" t="s">
        <v>43</v>
      </c>
      <c r="W30" s="95" t="s">
        <v>42</v>
      </c>
      <c r="X30" s="47"/>
      <c r="Y30" s="47"/>
      <c r="Z30" s="47"/>
      <c r="AA30" s="47"/>
      <c r="AB30" s="47"/>
    </row>
    <row r="31" spans="1:28" ht="15.75">
      <c r="B31" s="292"/>
      <c r="C31" s="292"/>
      <c r="D31" s="292"/>
      <c r="E31" s="293"/>
      <c r="F31" s="293"/>
      <c r="G31" s="293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475</v>
      </c>
      <c r="Q31" s="100" t="s">
        <v>387</v>
      </c>
      <c r="R31" s="101" t="s">
        <v>476</v>
      </c>
      <c r="S31" s="99" t="s">
        <v>265</v>
      </c>
      <c r="T31" s="97">
        <v>3225755</v>
      </c>
      <c r="U31" s="93" t="s">
        <v>477</v>
      </c>
      <c r="V31" s="94" t="s">
        <v>43</v>
      </c>
      <c r="W31" s="95" t="s">
        <v>42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2863</v>
      </c>
      <c r="C32" s="71">
        <f>+C20+C30</f>
        <v>-6367</v>
      </c>
      <c r="D32" s="71">
        <f>+D20+D30</f>
        <v>0</v>
      </c>
      <c r="E32" s="71">
        <f>+E20+E30</f>
        <v>0</v>
      </c>
      <c r="F32" s="71">
        <f>+F20+F30</f>
        <v>0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462</v>
      </c>
      <c r="Q32" s="100" t="s">
        <v>387</v>
      </c>
      <c r="R32" s="101" t="s">
        <v>463</v>
      </c>
      <c r="S32" s="99" t="s">
        <v>265</v>
      </c>
      <c r="T32" s="97">
        <v>3207005</v>
      </c>
      <c r="U32" s="93" t="s">
        <v>464</v>
      </c>
      <c r="V32" s="94" t="s">
        <v>43</v>
      </c>
      <c r="W32" s="95" t="s">
        <v>42</v>
      </c>
      <c r="X32" s="47"/>
      <c r="Y32" s="47"/>
      <c r="Z32" s="47"/>
      <c r="AA32" s="47"/>
      <c r="AB32" s="47"/>
    </row>
    <row r="33" spans="1:28" ht="15.75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478</v>
      </c>
      <c r="Q33" s="100" t="s">
        <v>387</v>
      </c>
      <c r="R33" s="101" t="s">
        <v>479</v>
      </c>
      <c r="S33" s="99" t="s">
        <v>435</v>
      </c>
      <c r="T33" s="97">
        <v>3006107</v>
      </c>
      <c r="U33" s="93" t="s">
        <v>480</v>
      </c>
      <c r="V33" s="94" t="s">
        <v>43</v>
      </c>
      <c r="W33" s="95" t="s">
        <v>42</v>
      </c>
      <c r="X33" s="47"/>
      <c r="Y33" s="47"/>
      <c r="Z33" s="47"/>
      <c r="AA33" s="47"/>
      <c r="AB33" s="47"/>
    </row>
    <row r="34" spans="1:28" ht="15.7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449</v>
      </c>
      <c r="Q34" s="100" t="s">
        <v>387</v>
      </c>
      <c r="R34" s="101" t="s">
        <v>450</v>
      </c>
      <c r="S34" s="99" t="s">
        <v>1194</v>
      </c>
      <c r="T34" s="97">
        <v>3313786</v>
      </c>
      <c r="U34" s="93" t="s">
        <v>451</v>
      </c>
      <c r="V34" s="94" t="s">
        <v>43</v>
      </c>
      <c r="W34" s="95" t="s">
        <v>42</v>
      </c>
      <c r="X34" s="47"/>
      <c r="Y34" s="47"/>
      <c r="Z34" s="47"/>
      <c r="AA34" s="47"/>
      <c r="AB34" s="47"/>
    </row>
    <row r="35" spans="1:28" ht="15.75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440</v>
      </c>
      <c r="Q35" s="100" t="s">
        <v>387</v>
      </c>
      <c r="R35" s="101" t="s">
        <v>441</v>
      </c>
      <c r="S35" s="99" t="s">
        <v>265</v>
      </c>
      <c r="T35" s="97">
        <v>3219763</v>
      </c>
      <c r="U35" s="93" t="s">
        <v>442</v>
      </c>
      <c r="V35" s="94" t="s">
        <v>43</v>
      </c>
      <c r="W35" s="95" t="s">
        <v>42</v>
      </c>
      <c r="X35" s="47"/>
      <c r="Y35" s="47"/>
      <c r="Z35" s="47"/>
      <c r="AA35" s="47"/>
      <c r="AB35" s="47"/>
    </row>
    <row r="36" spans="1:28" ht="15.75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433</v>
      </c>
      <c r="Q36" s="100" t="s">
        <v>387</v>
      </c>
      <c r="R36" s="101" t="s">
        <v>434</v>
      </c>
      <c r="S36" s="99" t="s">
        <v>435</v>
      </c>
      <c r="T36" s="97">
        <v>3042316</v>
      </c>
      <c r="U36" s="93" t="s">
        <v>436</v>
      </c>
      <c r="V36" s="94" t="s">
        <v>43</v>
      </c>
      <c r="W36" s="95" t="s">
        <v>42</v>
      </c>
      <c r="X36" s="47"/>
      <c r="Y36" s="47"/>
      <c r="Z36" s="47"/>
      <c r="AA36" s="47"/>
      <c r="AB36" s="47"/>
    </row>
    <row r="37" spans="1:28" ht="15.75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411</v>
      </c>
      <c r="Q37" s="100" t="s">
        <v>387</v>
      </c>
      <c r="R37" s="101" t="s">
        <v>412</v>
      </c>
      <c r="S37" s="99" t="s">
        <v>265</v>
      </c>
      <c r="T37" s="97">
        <v>3703088</v>
      </c>
      <c r="U37" s="93">
        <v>48987767944</v>
      </c>
      <c r="V37" s="94" t="s">
        <v>43</v>
      </c>
      <c r="W37" s="95" t="s">
        <v>42</v>
      </c>
      <c r="X37" s="47"/>
      <c r="Y37" s="47"/>
      <c r="Z37" s="47"/>
      <c r="AA37" s="47"/>
      <c r="AB37" s="47"/>
    </row>
    <row r="38" spans="1:28" ht="15.75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339</v>
      </c>
      <c r="Q38" s="100" t="s">
        <v>308</v>
      </c>
      <c r="R38" s="101" t="s">
        <v>340</v>
      </c>
      <c r="S38" s="99" t="s">
        <v>310</v>
      </c>
      <c r="T38" s="97">
        <v>3334317</v>
      </c>
      <c r="U38" s="93" t="s">
        <v>341</v>
      </c>
      <c r="V38" s="94" t="s">
        <v>43</v>
      </c>
      <c r="W38" s="95" t="s">
        <v>42</v>
      </c>
      <c r="X38" s="47"/>
      <c r="Y38" s="47"/>
      <c r="Z38" s="47"/>
      <c r="AA38" s="47"/>
      <c r="AB38" s="47"/>
    </row>
    <row r="39" spans="1:28" ht="15.75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1183</v>
      </c>
      <c r="Q39" s="100" t="s">
        <v>308</v>
      </c>
      <c r="R39" s="101" t="s">
        <v>325</v>
      </c>
      <c r="S39" s="99" t="s">
        <v>310</v>
      </c>
      <c r="T39" s="97">
        <v>3395855</v>
      </c>
      <c r="U39" s="93" t="s">
        <v>326</v>
      </c>
      <c r="V39" s="94" t="s">
        <v>43</v>
      </c>
      <c r="W39" s="95" t="s">
        <v>42</v>
      </c>
      <c r="X39" s="47"/>
      <c r="Y39" s="47"/>
      <c r="Z39" s="47"/>
      <c r="AA39" s="47"/>
      <c r="AB39" s="47"/>
    </row>
    <row r="40" spans="1:28" ht="15.75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315</v>
      </c>
      <c r="Q40" s="100" t="s">
        <v>308</v>
      </c>
      <c r="R40" s="101" t="s">
        <v>316</v>
      </c>
      <c r="S40" s="99" t="s">
        <v>310</v>
      </c>
      <c r="T40" s="97">
        <v>3328627</v>
      </c>
      <c r="U40" s="93" t="s">
        <v>317</v>
      </c>
      <c r="V40" s="94" t="s">
        <v>43</v>
      </c>
      <c r="W40" s="95" t="s">
        <v>42</v>
      </c>
      <c r="X40" s="47"/>
      <c r="Y40" s="47"/>
      <c r="Z40" s="47"/>
      <c r="AA40" s="47"/>
      <c r="AB40" s="47"/>
    </row>
    <row r="41" spans="1:28" ht="15.75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318</v>
      </c>
      <c r="Q41" s="100" t="s">
        <v>308</v>
      </c>
      <c r="R41" s="101" t="s">
        <v>319</v>
      </c>
      <c r="S41" s="99" t="s">
        <v>320</v>
      </c>
      <c r="T41" s="97">
        <v>3091732</v>
      </c>
      <c r="U41" s="93" t="s">
        <v>321</v>
      </c>
      <c r="V41" s="94" t="s">
        <v>43</v>
      </c>
      <c r="W41" s="95" t="s">
        <v>42</v>
      </c>
      <c r="X41" s="47"/>
      <c r="Y41" s="47"/>
      <c r="Z41" s="47"/>
      <c r="AA41" s="47"/>
      <c r="AB41" s="47"/>
    </row>
    <row r="42" spans="1:28" ht="15.75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333</v>
      </c>
      <c r="Q42" s="100" t="s">
        <v>308</v>
      </c>
      <c r="R42" s="101" t="s">
        <v>334</v>
      </c>
      <c r="S42" s="99" t="s">
        <v>310</v>
      </c>
      <c r="T42" s="97">
        <v>3328562</v>
      </c>
      <c r="U42" s="93" t="s">
        <v>335</v>
      </c>
      <c r="V42" s="94" t="s">
        <v>43</v>
      </c>
      <c r="W42" s="95" t="s">
        <v>42</v>
      </c>
      <c r="X42" s="47"/>
      <c r="Y42" s="47"/>
      <c r="Z42" s="47"/>
      <c r="AA42" s="47"/>
      <c r="AB42" s="47"/>
    </row>
    <row r="43" spans="1:28" ht="15.75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327</v>
      </c>
      <c r="Q43" s="100" t="s">
        <v>308</v>
      </c>
      <c r="R43" s="101" t="s">
        <v>328</v>
      </c>
      <c r="S43" s="99" t="s">
        <v>310</v>
      </c>
      <c r="T43" s="97">
        <v>3328554</v>
      </c>
      <c r="U43" s="93" t="s">
        <v>329</v>
      </c>
      <c r="V43" s="94" t="s">
        <v>43</v>
      </c>
      <c r="W43" s="95" t="s">
        <v>42</v>
      </c>
      <c r="X43" s="47"/>
      <c r="Y43" s="47"/>
      <c r="Z43" s="47"/>
      <c r="AA43" s="47"/>
      <c r="AB43" s="47"/>
    </row>
    <row r="44" spans="1:28" ht="15.75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1227</v>
      </c>
      <c r="Q44" s="100" t="s">
        <v>266</v>
      </c>
      <c r="R44" s="101" t="s">
        <v>1179</v>
      </c>
      <c r="S44" s="99" t="s">
        <v>268</v>
      </c>
      <c r="T44" s="97">
        <v>3397335</v>
      </c>
      <c r="U44" s="93" t="s">
        <v>278</v>
      </c>
      <c r="V44" s="94" t="s">
        <v>43</v>
      </c>
      <c r="W44" s="95" t="s">
        <v>42</v>
      </c>
      <c r="X44" s="47"/>
      <c r="Y44" s="47"/>
      <c r="Z44" s="47"/>
      <c r="AA44" s="47"/>
      <c r="AB44" s="47"/>
    </row>
    <row r="45" spans="1:28" ht="15.75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1221</v>
      </c>
      <c r="Q45" s="100" t="s">
        <v>266</v>
      </c>
      <c r="R45" s="101" t="s">
        <v>281</v>
      </c>
      <c r="S45" s="99" t="s">
        <v>268</v>
      </c>
      <c r="T45" s="97">
        <v>3058212</v>
      </c>
      <c r="U45" s="93" t="s">
        <v>282</v>
      </c>
      <c r="V45" s="94" t="s">
        <v>43</v>
      </c>
      <c r="W45" s="95" t="s">
        <v>42</v>
      </c>
      <c r="X45" s="47"/>
      <c r="Y45" s="47"/>
      <c r="Z45" s="47"/>
      <c r="AA45" s="47"/>
      <c r="AB45" s="47"/>
    </row>
    <row r="46" spans="1:28" ht="15.75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1234</v>
      </c>
      <c r="Q46" s="100" t="s">
        <v>266</v>
      </c>
      <c r="R46" s="101" t="s">
        <v>1235</v>
      </c>
      <c r="S46" s="99" t="s">
        <v>268</v>
      </c>
      <c r="T46" s="97">
        <v>3058204</v>
      </c>
      <c r="U46" s="93" t="s">
        <v>285</v>
      </c>
      <c r="V46" s="94" t="s">
        <v>43</v>
      </c>
      <c r="W46" s="95" t="s">
        <v>42</v>
      </c>
      <c r="X46" s="47"/>
      <c r="Y46" s="47"/>
      <c r="Z46" s="47"/>
      <c r="AA46" s="47"/>
      <c r="AB46" s="47"/>
    </row>
    <row r="47" spans="1:28" ht="15.75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1220</v>
      </c>
      <c r="Q47" s="100" t="s">
        <v>266</v>
      </c>
      <c r="R47" s="101" t="s">
        <v>270</v>
      </c>
      <c r="S47" s="99" t="s">
        <v>268</v>
      </c>
      <c r="T47" s="97">
        <v>3021645</v>
      </c>
      <c r="U47" s="93" t="s">
        <v>271</v>
      </c>
      <c r="V47" s="94" t="s">
        <v>43</v>
      </c>
      <c r="W47" s="95" t="s">
        <v>42</v>
      </c>
      <c r="X47" s="47"/>
      <c r="Y47" s="47"/>
      <c r="Z47" s="47"/>
      <c r="AA47" s="47"/>
      <c r="AB47" s="47"/>
    </row>
    <row r="48" spans="1:28" ht="15.75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1233</v>
      </c>
      <c r="Q48" s="100" t="s">
        <v>266</v>
      </c>
      <c r="R48" s="101" t="s">
        <v>283</v>
      </c>
      <c r="S48" s="99" t="s">
        <v>268</v>
      </c>
      <c r="T48" s="97">
        <v>3014193</v>
      </c>
      <c r="U48" s="93" t="s">
        <v>284</v>
      </c>
      <c r="V48" s="94" t="s">
        <v>43</v>
      </c>
      <c r="W48" s="95" t="s">
        <v>42</v>
      </c>
      <c r="X48" s="47"/>
      <c r="Y48" s="47"/>
      <c r="Z48" s="47"/>
      <c r="AA48" s="47"/>
      <c r="AB48" s="47"/>
    </row>
    <row r="49" spans="1:28" ht="15.75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1222</v>
      </c>
      <c r="Q49" s="100" t="s">
        <v>266</v>
      </c>
      <c r="R49" s="101" t="s">
        <v>272</v>
      </c>
      <c r="S49" s="99" t="s">
        <v>268</v>
      </c>
      <c r="T49" s="97">
        <v>3392589</v>
      </c>
      <c r="U49" s="93" t="s">
        <v>273</v>
      </c>
      <c r="V49" s="94" t="s">
        <v>43</v>
      </c>
      <c r="W49" s="95" t="s">
        <v>42</v>
      </c>
      <c r="X49" s="47"/>
      <c r="Y49" s="47"/>
      <c r="Z49" s="47"/>
      <c r="AA49" s="47"/>
      <c r="AB49" s="47"/>
    </row>
    <row r="50" spans="1:28" ht="15.75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1225</v>
      </c>
      <c r="Q50" s="100" t="s">
        <v>266</v>
      </c>
      <c r="R50" s="101" t="s">
        <v>274</v>
      </c>
      <c r="S50" s="99" t="s">
        <v>268</v>
      </c>
      <c r="T50" s="97">
        <v>3014185</v>
      </c>
      <c r="U50" s="93" t="s">
        <v>275</v>
      </c>
      <c r="V50" s="94" t="s">
        <v>43</v>
      </c>
      <c r="W50" s="95" t="s">
        <v>42</v>
      </c>
      <c r="X50" s="47"/>
      <c r="Y50" s="47"/>
      <c r="Z50" s="47"/>
      <c r="AA50" s="47"/>
      <c r="AB50" s="47"/>
    </row>
    <row r="51" spans="1:28" ht="15.75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355</v>
      </c>
      <c r="Q51" s="100" t="s">
        <v>349</v>
      </c>
      <c r="R51" s="101" t="s">
        <v>356</v>
      </c>
      <c r="S51" s="99" t="s">
        <v>350</v>
      </c>
      <c r="T51" s="97">
        <v>3118339</v>
      </c>
      <c r="U51" s="93" t="s">
        <v>357</v>
      </c>
      <c r="V51" s="94" t="s">
        <v>43</v>
      </c>
      <c r="W51" s="95" t="s">
        <v>42</v>
      </c>
      <c r="X51" s="47"/>
      <c r="Y51" s="47"/>
      <c r="Z51" s="47"/>
      <c r="AA51" s="47"/>
      <c r="AB51" s="47"/>
    </row>
    <row r="52" spans="1:28" ht="15.75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361</v>
      </c>
      <c r="Q52" s="100" t="s">
        <v>349</v>
      </c>
      <c r="R52" s="101" t="s">
        <v>362</v>
      </c>
      <c r="S52" s="99" t="s">
        <v>350</v>
      </c>
      <c r="T52" s="97">
        <v>3149463</v>
      </c>
      <c r="U52" s="93" t="s">
        <v>363</v>
      </c>
      <c r="V52" s="94" t="s">
        <v>43</v>
      </c>
      <c r="W52" s="95" t="s">
        <v>42</v>
      </c>
      <c r="X52" s="47"/>
      <c r="Y52" s="47"/>
      <c r="Z52" s="47"/>
      <c r="AA52" s="47"/>
      <c r="AB52" s="47"/>
    </row>
    <row r="53" spans="1:28" ht="15.75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364</v>
      </c>
      <c r="Q53" s="100" t="s">
        <v>349</v>
      </c>
      <c r="R53" s="101" t="s">
        <v>1184</v>
      </c>
      <c r="S53" s="99" t="s">
        <v>350</v>
      </c>
      <c r="T53" s="97">
        <v>3119068</v>
      </c>
      <c r="U53" s="93" t="s">
        <v>365</v>
      </c>
      <c r="V53" s="94" t="s">
        <v>43</v>
      </c>
      <c r="W53" s="95" t="s">
        <v>42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352</v>
      </c>
      <c r="Q54" s="100" t="s">
        <v>349</v>
      </c>
      <c r="R54" s="101" t="s">
        <v>353</v>
      </c>
      <c r="S54" s="99" t="s">
        <v>350</v>
      </c>
      <c r="T54" s="97">
        <v>3119076</v>
      </c>
      <c r="U54" s="93" t="s">
        <v>354</v>
      </c>
      <c r="V54" s="94" t="s">
        <v>43</v>
      </c>
      <c r="W54" s="95" t="s">
        <v>42</v>
      </c>
      <c r="X54" s="47"/>
      <c r="Y54" s="47"/>
      <c r="Z54" s="47"/>
      <c r="AA54" s="47"/>
      <c r="AB54" s="47"/>
    </row>
    <row r="55" spans="1:28" ht="15.75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376</v>
      </c>
      <c r="Q55" s="100" t="s">
        <v>349</v>
      </c>
      <c r="R55" s="101" t="s">
        <v>377</v>
      </c>
      <c r="S55" s="99" t="s">
        <v>350</v>
      </c>
      <c r="T55" s="97">
        <v>3118347</v>
      </c>
      <c r="U55" s="93" t="s">
        <v>378</v>
      </c>
      <c r="V55" s="94" t="s">
        <v>43</v>
      </c>
      <c r="W55" s="95" t="s">
        <v>42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379</v>
      </c>
      <c r="Q56" s="100" t="s">
        <v>349</v>
      </c>
      <c r="R56" s="101" t="s">
        <v>1186</v>
      </c>
      <c r="S56" s="99" t="s">
        <v>350</v>
      </c>
      <c r="T56" s="97">
        <v>3199622</v>
      </c>
      <c r="U56" s="93" t="s">
        <v>380</v>
      </c>
      <c r="V56" s="94" t="s">
        <v>43</v>
      </c>
      <c r="W56" s="95" t="s">
        <v>42</v>
      </c>
      <c r="X56" s="47"/>
      <c r="Y56" s="47"/>
      <c r="Z56" s="47"/>
      <c r="AA56" s="47"/>
      <c r="AB56" s="47"/>
    </row>
    <row r="57" spans="1:28" ht="15.75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387</v>
      </c>
      <c r="Q57" s="100" t="s">
        <v>387</v>
      </c>
      <c r="R57" s="101" t="s">
        <v>455</v>
      </c>
      <c r="S57" s="99" t="s">
        <v>265</v>
      </c>
      <c r="T57" s="97">
        <v>3211592</v>
      </c>
      <c r="U57" s="93" t="s">
        <v>388</v>
      </c>
      <c r="V57" s="94" t="s">
        <v>43</v>
      </c>
      <c r="W57" s="95" t="s">
        <v>42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308</v>
      </c>
      <c r="Q58" s="100" t="s">
        <v>308</v>
      </c>
      <c r="R58" s="101" t="s">
        <v>309</v>
      </c>
      <c r="S58" s="99" t="s">
        <v>310</v>
      </c>
      <c r="T58" s="97">
        <v>3337413</v>
      </c>
      <c r="U58" s="93" t="s">
        <v>311</v>
      </c>
      <c r="V58" s="94" t="s">
        <v>43</v>
      </c>
      <c r="W58" s="95" t="s">
        <v>42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1218</v>
      </c>
      <c r="Q59" s="100" t="s">
        <v>266</v>
      </c>
      <c r="R59" s="101" t="s">
        <v>267</v>
      </c>
      <c r="S59" s="99" t="s">
        <v>268</v>
      </c>
      <c r="T59" s="97">
        <v>3049779</v>
      </c>
      <c r="U59" s="93" t="s">
        <v>269</v>
      </c>
      <c r="V59" s="94" t="s">
        <v>43</v>
      </c>
      <c r="W59" s="95" t="s">
        <v>42</v>
      </c>
      <c r="X59" s="47"/>
      <c r="Y59" s="47"/>
      <c r="Z59" s="47"/>
      <c r="AA59" s="47"/>
      <c r="AB59" s="47"/>
    </row>
    <row r="60" spans="1:28" ht="15.75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349</v>
      </c>
      <c r="Q60" s="100" t="s">
        <v>349</v>
      </c>
      <c r="R60" s="101" t="s">
        <v>359</v>
      </c>
      <c r="S60" s="99" t="s">
        <v>350</v>
      </c>
      <c r="T60" s="97">
        <v>3129306</v>
      </c>
      <c r="U60" s="93" t="s">
        <v>351</v>
      </c>
      <c r="V60" s="94" t="s">
        <v>43</v>
      </c>
      <c r="W60" s="95" t="s">
        <v>42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336</v>
      </c>
      <c r="Q61" s="100" t="s">
        <v>308</v>
      </c>
      <c r="R61" s="101" t="s">
        <v>337</v>
      </c>
      <c r="S61" s="99" t="s">
        <v>310</v>
      </c>
      <c r="T61" s="97">
        <v>3328686</v>
      </c>
      <c r="U61" s="93" t="s">
        <v>338</v>
      </c>
      <c r="V61" s="94" t="s">
        <v>43</v>
      </c>
      <c r="W61" s="95" t="s">
        <v>42</v>
      </c>
      <c r="X61" s="47"/>
      <c r="Y61" s="47"/>
      <c r="Z61" s="47"/>
      <c r="AA61" s="47"/>
      <c r="AB61" s="47"/>
    </row>
    <row r="62" spans="1:28" ht="15.75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1226</v>
      </c>
      <c r="Q62" s="100" t="s">
        <v>266</v>
      </c>
      <c r="R62" s="101" t="s">
        <v>276</v>
      </c>
      <c r="S62" s="99" t="s">
        <v>268</v>
      </c>
      <c r="T62" s="97">
        <v>3014347</v>
      </c>
      <c r="U62" s="93" t="s">
        <v>277</v>
      </c>
      <c r="V62" s="94" t="s">
        <v>43</v>
      </c>
      <c r="W62" s="95" t="s">
        <v>42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381</v>
      </c>
      <c r="Q63" s="100" t="s">
        <v>349</v>
      </c>
      <c r="R63" s="101" t="s">
        <v>382</v>
      </c>
      <c r="S63" s="99" t="s">
        <v>350</v>
      </c>
      <c r="T63" s="97">
        <v>3118436</v>
      </c>
      <c r="U63" s="93" t="s">
        <v>383</v>
      </c>
      <c r="V63" s="94" t="s">
        <v>43</v>
      </c>
      <c r="W63" s="95" t="s">
        <v>42</v>
      </c>
      <c r="X63" s="47"/>
      <c r="Y63" s="47"/>
      <c r="Z63" s="47"/>
      <c r="AA63" s="47"/>
      <c r="AB63" s="47"/>
    </row>
    <row r="64" spans="1:28" ht="15.75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3695</v>
      </c>
      <c r="Q64" s="100" t="s">
        <v>305</v>
      </c>
      <c r="R64" s="101"/>
      <c r="S64" s="99"/>
      <c r="T64" s="97" t="s">
        <v>3696</v>
      </c>
      <c r="U64" s="93" t="s">
        <v>3697</v>
      </c>
      <c r="V64" s="94" t="s">
        <v>43</v>
      </c>
      <c r="W64" s="95" t="s">
        <v>42</v>
      </c>
      <c r="X64" s="47"/>
      <c r="Y64" s="47"/>
      <c r="Z64" s="47"/>
      <c r="AA64" s="47"/>
      <c r="AB64" s="47"/>
    </row>
    <row r="65" spans="1:28" ht="15.75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573</v>
      </c>
      <c r="Q65" s="100" t="s">
        <v>3698</v>
      </c>
      <c r="R65" s="101" t="s">
        <v>1202</v>
      </c>
      <c r="S65" s="99" t="s">
        <v>350</v>
      </c>
      <c r="T65" s="97">
        <v>3118355</v>
      </c>
      <c r="U65" s="93" t="s">
        <v>574</v>
      </c>
      <c r="V65" s="94" t="s">
        <v>640</v>
      </c>
      <c r="W65" s="95" t="s">
        <v>523</v>
      </c>
      <c r="X65" s="47"/>
      <c r="Y65" s="47"/>
      <c r="Z65" s="47"/>
      <c r="AA65" s="47"/>
      <c r="AB65" s="47"/>
    </row>
    <row r="66" spans="1:28" ht="15.75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524</v>
      </c>
      <c r="Q66" s="100" t="s">
        <v>3698</v>
      </c>
      <c r="R66" s="101" t="s">
        <v>525</v>
      </c>
      <c r="S66" s="99" t="s">
        <v>265</v>
      </c>
      <c r="T66" s="97">
        <v>3219925</v>
      </c>
      <c r="U66" s="93" t="s">
        <v>526</v>
      </c>
      <c r="V66" s="94" t="s">
        <v>640</v>
      </c>
      <c r="W66" s="95" t="s">
        <v>523</v>
      </c>
      <c r="X66" s="47"/>
      <c r="Y66" s="47"/>
      <c r="Z66" s="47"/>
      <c r="AA66" s="47"/>
      <c r="AB66" s="47"/>
    </row>
    <row r="67" spans="1:28" ht="15.75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527</v>
      </c>
      <c r="Q67" s="100" t="s">
        <v>3698</v>
      </c>
      <c r="R67" s="101" t="s">
        <v>528</v>
      </c>
      <c r="S67" s="99" t="s">
        <v>265</v>
      </c>
      <c r="T67" s="97">
        <v>3207153</v>
      </c>
      <c r="U67" s="93" t="s">
        <v>529</v>
      </c>
      <c r="V67" s="94" t="s">
        <v>640</v>
      </c>
      <c r="W67" s="95" t="s">
        <v>523</v>
      </c>
      <c r="X67" s="47"/>
      <c r="Y67" s="47"/>
      <c r="Z67" s="47"/>
      <c r="AA67" s="47"/>
      <c r="AB67" s="47"/>
    </row>
    <row r="68" spans="1:28" ht="15.75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579</v>
      </c>
      <c r="Q68" s="100" t="s">
        <v>3698</v>
      </c>
      <c r="R68" s="101" t="s">
        <v>580</v>
      </c>
      <c r="S68" s="99" t="s">
        <v>265</v>
      </c>
      <c r="T68" s="97">
        <v>1339958</v>
      </c>
      <c r="U68" s="93" t="s">
        <v>581</v>
      </c>
      <c r="V68" s="94" t="s">
        <v>640</v>
      </c>
      <c r="W68" s="95" t="s">
        <v>523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565</v>
      </c>
      <c r="Q69" s="100" t="s">
        <v>3698</v>
      </c>
      <c r="R69" s="101" t="s">
        <v>566</v>
      </c>
      <c r="S69" s="99" t="s">
        <v>265</v>
      </c>
      <c r="T69" s="97">
        <v>3270475</v>
      </c>
      <c r="U69" s="93" t="s">
        <v>567</v>
      </c>
      <c r="V69" s="94" t="s">
        <v>640</v>
      </c>
      <c r="W69" s="95" t="s">
        <v>523</v>
      </c>
      <c r="X69" s="47"/>
      <c r="Y69" s="47"/>
      <c r="Z69" s="47"/>
      <c r="AA69" s="47"/>
      <c r="AB69" s="47"/>
    </row>
    <row r="70" spans="1:28" ht="15.75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588</v>
      </c>
      <c r="Q70" s="100" t="s">
        <v>3698</v>
      </c>
      <c r="R70" s="101" t="s">
        <v>589</v>
      </c>
      <c r="S70" s="99" t="s">
        <v>590</v>
      </c>
      <c r="T70" s="97">
        <v>3115879</v>
      </c>
      <c r="U70" s="93" t="s">
        <v>591</v>
      </c>
      <c r="V70" s="94" t="s">
        <v>640</v>
      </c>
      <c r="W70" s="95" t="s">
        <v>523</v>
      </c>
      <c r="X70" s="47"/>
      <c r="Y70" s="47"/>
      <c r="Z70" s="47"/>
      <c r="AA70" s="47"/>
      <c r="AB70" s="47"/>
    </row>
    <row r="71" spans="1:28" ht="15.75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551</v>
      </c>
      <c r="Q71" s="100" t="s">
        <v>3698</v>
      </c>
      <c r="R71" s="101" t="s">
        <v>536</v>
      </c>
      <c r="S71" s="99" t="s">
        <v>265</v>
      </c>
      <c r="T71" s="97">
        <v>3270424</v>
      </c>
      <c r="U71" s="93" t="s">
        <v>552</v>
      </c>
      <c r="V71" s="94" t="s">
        <v>640</v>
      </c>
      <c r="W71" s="95" t="s">
        <v>523</v>
      </c>
      <c r="X71" s="47"/>
      <c r="Y71" s="47"/>
      <c r="Z71" s="47"/>
      <c r="AA71" s="47"/>
      <c r="AB71" s="47"/>
    </row>
    <row r="72" spans="1:28" ht="15.75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1203</v>
      </c>
      <c r="Q72" s="100" t="s">
        <v>3698</v>
      </c>
      <c r="R72" s="101" t="s">
        <v>1204</v>
      </c>
      <c r="S72" s="99" t="s">
        <v>268</v>
      </c>
      <c r="T72" s="97">
        <v>3058239</v>
      </c>
      <c r="U72" s="93" t="s">
        <v>1205</v>
      </c>
      <c r="V72" s="94" t="s">
        <v>640</v>
      </c>
      <c r="W72" s="95" t="s">
        <v>523</v>
      </c>
      <c r="X72" s="47"/>
      <c r="Y72" s="47"/>
      <c r="Z72" s="47"/>
      <c r="AA72" s="47"/>
      <c r="AB72" s="47"/>
    </row>
    <row r="73" spans="1:28" ht="15.75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570</v>
      </c>
      <c r="Q73" s="100" t="s">
        <v>3698</v>
      </c>
      <c r="R73" s="101" t="s">
        <v>571</v>
      </c>
      <c r="S73" s="99" t="s">
        <v>265</v>
      </c>
      <c r="T73" s="97">
        <v>3287572</v>
      </c>
      <c r="U73" s="93" t="s">
        <v>572</v>
      </c>
      <c r="V73" s="94" t="s">
        <v>640</v>
      </c>
      <c r="W73" s="95" t="s">
        <v>523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559</v>
      </c>
      <c r="Q74" s="100" t="s">
        <v>3698</v>
      </c>
      <c r="R74" s="101" t="s">
        <v>560</v>
      </c>
      <c r="S74" s="99" t="s">
        <v>350</v>
      </c>
      <c r="T74" s="97">
        <v>3140792</v>
      </c>
      <c r="U74" s="93" t="s">
        <v>561</v>
      </c>
      <c r="V74" s="94" t="s">
        <v>640</v>
      </c>
      <c r="W74" s="95" t="s">
        <v>523</v>
      </c>
      <c r="X74" s="47"/>
      <c r="Y74" s="47"/>
      <c r="Z74" s="47"/>
      <c r="AA74" s="47"/>
      <c r="AB74" s="47"/>
    </row>
    <row r="75" spans="1:28" ht="15.75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535</v>
      </c>
      <c r="Q75" s="100" t="s">
        <v>3698</v>
      </c>
      <c r="R75" s="101" t="s">
        <v>536</v>
      </c>
      <c r="S75" s="99" t="s">
        <v>265</v>
      </c>
      <c r="T75" s="97">
        <v>3270289</v>
      </c>
      <c r="U75" s="93" t="s">
        <v>537</v>
      </c>
      <c r="V75" s="94" t="s">
        <v>640</v>
      </c>
      <c r="W75" s="95" t="s">
        <v>523</v>
      </c>
      <c r="X75" s="47"/>
      <c r="Y75" s="47"/>
      <c r="Z75" s="47"/>
      <c r="AA75" s="47"/>
      <c r="AB75" s="47"/>
    </row>
    <row r="76" spans="1:28" ht="15.75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543</v>
      </c>
      <c r="Q76" s="100" t="s">
        <v>3698</v>
      </c>
      <c r="R76" s="101" t="s">
        <v>544</v>
      </c>
      <c r="S76" s="99" t="s">
        <v>265</v>
      </c>
      <c r="T76" s="97">
        <v>3205118</v>
      </c>
      <c r="U76" s="93" t="s">
        <v>545</v>
      </c>
      <c r="V76" s="94" t="s">
        <v>640</v>
      </c>
      <c r="W76" s="95" t="s">
        <v>523</v>
      </c>
      <c r="X76" s="47"/>
      <c r="Y76" s="47"/>
      <c r="Z76" s="47"/>
      <c r="AA76" s="47"/>
      <c r="AB76" s="47"/>
    </row>
    <row r="77" spans="1:28" ht="15.75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582</v>
      </c>
      <c r="Q77" s="100" t="s">
        <v>3698</v>
      </c>
      <c r="R77" s="101" t="s">
        <v>583</v>
      </c>
      <c r="S77" s="99" t="s">
        <v>265</v>
      </c>
      <c r="T77" s="97">
        <v>3208001</v>
      </c>
      <c r="U77" s="93" t="s">
        <v>584</v>
      </c>
      <c r="V77" s="94" t="s">
        <v>640</v>
      </c>
      <c r="W77" s="95" t="s">
        <v>523</v>
      </c>
      <c r="X77" s="47"/>
      <c r="Y77" s="47"/>
      <c r="Z77" s="47"/>
      <c r="AA77" s="47"/>
      <c r="AB77" s="47"/>
    </row>
    <row r="78" spans="1:28" ht="15.75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575</v>
      </c>
      <c r="Q78" s="100" t="s">
        <v>3698</v>
      </c>
      <c r="R78" s="101" t="s">
        <v>576</v>
      </c>
      <c r="S78" s="99" t="s">
        <v>577</v>
      </c>
      <c r="T78" s="97">
        <v>3421031</v>
      </c>
      <c r="U78" s="93" t="s">
        <v>578</v>
      </c>
      <c r="V78" s="94" t="s">
        <v>640</v>
      </c>
      <c r="W78" s="95" t="s">
        <v>523</v>
      </c>
      <c r="X78" s="47"/>
      <c r="Y78" s="47"/>
      <c r="Z78" s="47"/>
      <c r="AA78" s="47"/>
      <c r="AB78" s="47"/>
    </row>
    <row r="79" spans="1:28" ht="15.75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546</v>
      </c>
      <c r="Q79" s="100" t="s">
        <v>3698</v>
      </c>
      <c r="R79" s="101" t="s">
        <v>547</v>
      </c>
      <c r="S79" s="99" t="s">
        <v>265</v>
      </c>
      <c r="T79" s="97">
        <v>3724042</v>
      </c>
      <c r="U79" s="93" t="s">
        <v>548</v>
      </c>
      <c r="V79" s="94" t="s">
        <v>640</v>
      </c>
      <c r="W79" s="95" t="s">
        <v>523</v>
      </c>
      <c r="X79" s="47"/>
      <c r="Y79" s="47"/>
      <c r="Z79" s="47"/>
      <c r="AA79" s="47"/>
      <c r="AB79" s="47"/>
    </row>
    <row r="80" spans="1:28" ht="15.75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549</v>
      </c>
      <c r="Q80" s="100" t="s">
        <v>3698</v>
      </c>
      <c r="R80" s="101" t="s">
        <v>1200</v>
      </c>
      <c r="S80" s="99" t="s">
        <v>265</v>
      </c>
      <c r="T80" s="97">
        <v>3772047</v>
      </c>
      <c r="U80" s="93" t="s">
        <v>550</v>
      </c>
      <c r="V80" s="94" t="s">
        <v>640</v>
      </c>
      <c r="W80" s="95" t="s">
        <v>523</v>
      </c>
      <c r="X80" s="47"/>
      <c r="Y80" s="47"/>
      <c r="Z80" s="47"/>
      <c r="AA80" s="47"/>
      <c r="AB80" s="47"/>
    </row>
    <row r="81" spans="1:28" ht="15.75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532</v>
      </c>
      <c r="Q81" s="100" t="s">
        <v>3698</v>
      </c>
      <c r="R81" s="101" t="s">
        <v>533</v>
      </c>
      <c r="S81" s="99" t="s">
        <v>265</v>
      </c>
      <c r="T81" s="97">
        <v>3793028</v>
      </c>
      <c r="U81" s="93" t="s">
        <v>534</v>
      </c>
      <c r="V81" s="94" t="s">
        <v>640</v>
      </c>
      <c r="W81" s="95" t="s">
        <v>523</v>
      </c>
      <c r="X81" s="47"/>
      <c r="Y81" s="47"/>
      <c r="Z81" s="47"/>
      <c r="AA81" s="47"/>
      <c r="AB81" s="47"/>
    </row>
    <row r="82" spans="1:28" ht="15.75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538</v>
      </c>
      <c r="Q82" s="100" t="s">
        <v>3698</v>
      </c>
      <c r="R82" s="101" t="s">
        <v>539</v>
      </c>
      <c r="S82" s="99" t="s">
        <v>265</v>
      </c>
      <c r="T82" s="97">
        <v>3817121</v>
      </c>
      <c r="U82" s="93" t="s">
        <v>540</v>
      </c>
      <c r="V82" s="94" t="s">
        <v>640</v>
      </c>
      <c r="W82" s="95" t="s">
        <v>523</v>
      </c>
      <c r="X82" s="47"/>
      <c r="Y82" s="47"/>
      <c r="Z82" s="47"/>
      <c r="AA82" s="47"/>
      <c r="AB82" s="47"/>
    </row>
    <row r="83" spans="1:28" ht="15.75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541</v>
      </c>
      <c r="Q83" s="100" t="s">
        <v>3698</v>
      </c>
      <c r="R83" s="101" t="s">
        <v>539</v>
      </c>
      <c r="S83" s="99" t="s">
        <v>265</v>
      </c>
      <c r="T83" s="97">
        <v>3937658</v>
      </c>
      <c r="U83" s="93" t="s">
        <v>542</v>
      </c>
      <c r="V83" s="94" t="s">
        <v>640</v>
      </c>
      <c r="W83" s="95" t="s">
        <v>523</v>
      </c>
      <c r="X83" s="47"/>
      <c r="Y83" s="47"/>
      <c r="Z83" s="47"/>
      <c r="AA83" s="47"/>
      <c r="AB83" s="47"/>
    </row>
    <row r="84" spans="1:28" ht="15.75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1189</v>
      </c>
      <c r="Q84" s="100" t="s">
        <v>387</v>
      </c>
      <c r="R84" s="101" t="s">
        <v>409</v>
      </c>
      <c r="S84" s="99" t="s">
        <v>265</v>
      </c>
      <c r="T84" s="97">
        <v>1235664</v>
      </c>
      <c r="U84" s="93" t="s">
        <v>410</v>
      </c>
      <c r="V84" s="94" t="s">
        <v>43</v>
      </c>
      <c r="W84" s="95" t="s">
        <v>42</v>
      </c>
      <c r="X84" s="47"/>
      <c r="Y84" s="47"/>
      <c r="Z84" s="47"/>
      <c r="AA84" s="47"/>
      <c r="AB84" s="47"/>
    </row>
    <row r="85" spans="1:28" ht="15.75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593</v>
      </c>
      <c r="Q85" s="100" t="s">
        <v>1206</v>
      </c>
      <c r="R85" s="101" t="s">
        <v>594</v>
      </c>
      <c r="S85" s="99" t="s">
        <v>265</v>
      </c>
      <c r="T85" s="97">
        <v>3899772</v>
      </c>
      <c r="U85" s="93" t="s">
        <v>595</v>
      </c>
      <c r="V85" s="94" t="s">
        <v>1206</v>
      </c>
      <c r="W85" s="95" t="s">
        <v>762</v>
      </c>
      <c r="X85" s="47"/>
      <c r="Y85" s="47"/>
      <c r="Z85" s="47"/>
      <c r="AA85" s="47"/>
      <c r="AB85" s="47"/>
    </row>
    <row r="86" spans="1:28" ht="15.75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501</v>
      </c>
      <c r="Q86" s="100" t="s">
        <v>3699</v>
      </c>
      <c r="R86" s="101" t="s">
        <v>502</v>
      </c>
      <c r="S86" s="99" t="s">
        <v>503</v>
      </c>
      <c r="T86" s="97">
        <v>1286030</v>
      </c>
      <c r="U86" s="93" t="s">
        <v>504</v>
      </c>
      <c r="V86" s="94" t="s">
        <v>43</v>
      </c>
      <c r="W86" s="95" t="s">
        <v>42</v>
      </c>
      <c r="X86" s="47"/>
      <c r="Y86" s="47"/>
      <c r="Z86" s="47"/>
      <c r="AA86" s="47"/>
      <c r="AB86" s="47"/>
    </row>
    <row r="87" spans="1:28" ht="15.75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556</v>
      </c>
      <c r="Q87" s="100" t="s">
        <v>3698</v>
      </c>
      <c r="R87" s="101" t="s">
        <v>557</v>
      </c>
      <c r="S87" s="99" t="s">
        <v>265</v>
      </c>
      <c r="T87" s="97">
        <v>1259571</v>
      </c>
      <c r="U87" s="93" t="s">
        <v>558</v>
      </c>
      <c r="V87" s="94" t="s">
        <v>640</v>
      </c>
      <c r="W87" s="95" t="s">
        <v>523</v>
      </c>
      <c r="X87" s="47"/>
      <c r="Y87" s="47"/>
      <c r="Z87" s="47"/>
      <c r="AA87" s="47"/>
      <c r="AB87" s="47"/>
    </row>
    <row r="88" spans="1:28" ht="15.75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585</v>
      </c>
      <c r="Q88" s="100" t="s">
        <v>3698</v>
      </c>
      <c r="R88" s="101" t="s">
        <v>586</v>
      </c>
      <c r="S88" s="99" t="s">
        <v>265</v>
      </c>
      <c r="T88" s="97">
        <v>1259563</v>
      </c>
      <c r="U88" s="93" t="s">
        <v>587</v>
      </c>
      <c r="V88" s="94" t="s">
        <v>640</v>
      </c>
      <c r="W88" s="95" t="s">
        <v>523</v>
      </c>
      <c r="X88" s="47"/>
      <c r="Y88" s="47"/>
      <c r="Z88" s="47"/>
      <c r="AA88" s="47"/>
      <c r="AB88" s="47"/>
    </row>
    <row r="89" spans="1:28" ht="15.75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596</v>
      </c>
      <c r="Q89" s="100" t="s">
        <v>3700</v>
      </c>
      <c r="R89" s="101" t="s">
        <v>597</v>
      </c>
      <c r="S89" s="99" t="s">
        <v>265</v>
      </c>
      <c r="T89" s="97">
        <v>3205363</v>
      </c>
      <c r="U89" s="93" t="s">
        <v>598</v>
      </c>
      <c r="V89" s="94" t="s">
        <v>619</v>
      </c>
      <c r="W89" s="95" t="s">
        <v>592</v>
      </c>
      <c r="X89" s="47"/>
      <c r="Y89" s="47"/>
      <c r="Z89" s="47"/>
      <c r="AA89" s="47"/>
      <c r="AB89" s="47"/>
    </row>
    <row r="90" spans="1:28" ht="15.75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599</v>
      </c>
      <c r="Q90" s="100" t="s">
        <v>3700</v>
      </c>
      <c r="R90" s="101" t="s">
        <v>600</v>
      </c>
      <c r="S90" s="99" t="s">
        <v>265</v>
      </c>
      <c r="T90" s="97">
        <v>1147820</v>
      </c>
      <c r="U90" s="93" t="s">
        <v>601</v>
      </c>
      <c r="V90" s="94" t="s">
        <v>619</v>
      </c>
      <c r="W90" s="95" t="s">
        <v>592</v>
      </c>
      <c r="X90" s="47"/>
      <c r="Y90" s="47"/>
      <c r="Z90" s="47"/>
      <c r="AA90" s="47"/>
      <c r="AB90" s="47"/>
    </row>
    <row r="91" spans="1:28" ht="15.75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602</v>
      </c>
      <c r="Q91" s="100" t="s">
        <v>3700</v>
      </c>
      <c r="R91" s="101" t="s">
        <v>603</v>
      </c>
      <c r="S91" s="99" t="s">
        <v>265</v>
      </c>
      <c r="T91" s="97">
        <v>3211622</v>
      </c>
      <c r="U91" s="93" t="s">
        <v>604</v>
      </c>
      <c r="V91" s="94" t="s">
        <v>619</v>
      </c>
      <c r="W91" s="95" t="s">
        <v>592</v>
      </c>
      <c r="X91" s="47"/>
      <c r="Y91" s="47"/>
      <c r="Z91" s="47"/>
      <c r="AA91" s="47"/>
      <c r="AB91" s="47"/>
    </row>
    <row r="92" spans="1:28" ht="15.75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516</v>
      </c>
      <c r="Q92" s="100" t="s">
        <v>3699</v>
      </c>
      <c r="R92" s="101" t="s">
        <v>517</v>
      </c>
      <c r="S92" s="99" t="s">
        <v>518</v>
      </c>
      <c r="T92" s="97">
        <v>1411942</v>
      </c>
      <c r="U92" s="93" t="s">
        <v>519</v>
      </c>
      <c r="V92" s="94" t="s">
        <v>43</v>
      </c>
      <c r="W92" s="95" t="s">
        <v>42</v>
      </c>
      <c r="X92" s="47"/>
      <c r="Y92" s="47"/>
      <c r="Z92" s="47"/>
      <c r="AA92" s="47"/>
      <c r="AB92" s="47"/>
    </row>
    <row r="93" spans="1:28" ht="15.75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486</v>
      </c>
      <c r="Q93" s="100" t="s">
        <v>3699</v>
      </c>
      <c r="R93" s="101" t="s">
        <v>487</v>
      </c>
      <c r="S93" s="99" t="s">
        <v>265</v>
      </c>
      <c r="T93" s="97">
        <v>1398270</v>
      </c>
      <c r="U93" s="93" t="s">
        <v>488</v>
      </c>
      <c r="V93" s="94" t="s">
        <v>43</v>
      </c>
      <c r="W93" s="95" t="s">
        <v>42</v>
      </c>
      <c r="X93" s="47"/>
      <c r="Y93" s="47"/>
      <c r="Z93" s="47"/>
      <c r="AA93" s="47"/>
      <c r="AB93" s="47"/>
    </row>
    <row r="94" spans="1:28" ht="15.75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358</v>
      </c>
      <c r="Q94" s="100" t="s">
        <v>349</v>
      </c>
      <c r="R94" s="101" t="s">
        <v>359</v>
      </c>
      <c r="S94" s="99" t="s">
        <v>350</v>
      </c>
      <c r="T94" s="97">
        <v>1413236</v>
      </c>
      <c r="U94" s="93" t="s">
        <v>360</v>
      </c>
      <c r="V94" s="94" t="s">
        <v>43</v>
      </c>
      <c r="W94" s="95" t="s">
        <v>42</v>
      </c>
      <c r="X94" s="47"/>
      <c r="Y94" s="47"/>
      <c r="Z94" s="47"/>
      <c r="AA94" s="47"/>
      <c r="AB94" s="47"/>
    </row>
    <row r="95" spans="1:28" ht="15.75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371</v>
      </c>
      <c r="Q95" s="100" t="s">
        <v>349</v>
      </c>
      <c r="R95" s="101" t="s">
        <v>372</v>
      </c>
      <c r="S95" s="99" t="s">
        <v>350</v>
      </c>
      <c r="T95" s="97">
        <v>1315366</v>
      </c>
      <c r="U95" s="93" t="s">
        <v>373</v>
      </c>
      <c r="V95" s="94" t="s">
        <v>43</v>
      </c>
      <c r="W95" s="95" t="s">
        <v>42</v>
      </c>
      <c r="X95" s="47"/>
      <c r="Y95" s="47"/>
      <c r="Z95" s="47"/>
      <c r="AA95" s="47"/>
      <c r="AB95" s="47"/>
    </row>
    <row r="96" spans="1:28" ht="15.75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374</v>
      </c>
      <c r="Q96" s="100" t="s">
        <v>349</v>
      </c>
      <c r="R96" s="101" t="s">
        <v>1185</v>
      </c>
      <c r="S96" s="99" t="s">
        <v>350</v>
      </c>
      <c r="T96" s="97">
        <v>1406043</v>
      </c>
      <c r="U96" s="93" t="s">
        <v>375</v>
      </c>
      <c r="V96" s="94" t="s">
        <v>43</v>
      </c>
      <c r="W96" s="95" t="s">
        <v>42</v>
      </c>
      <c r="X96" s="47"/>
      <c r="Y96" s="47"/>
      <c r="Z96" s="47"/>
      <c r="AA96" s="47"/>
      <c r="AB96" s="47"/>
    </row>
    <row r="97" spans="1:28" ht="15.75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384</v>
      </c>
      <c r="Q97" s="100" t="s">
        <v>349</v>
      </c>
      <c r="R97" s="101" t="s">
        <v>385</v>
      </c>
      <c r="S97" s="99" t="s">
        <v>350</v>
      </c>
      <c r="T97" s="97">
        <v>1321358</v>
      </c>
      <c r="U97" s="93" t="s">
        <v>386</v>
      </c>
      <c r="V97" s="94" t="s">
        <v>43</v>
      </c>
      <c r="W97" s="95" t="s">
        <v>42</v>
      </c>
      <c r="X97" s="47"/>
      <c r="Y97" s="47"/>
      <c r="Z97" s="47"/>
      <c r="AA97" s="47"/>
      <c r="AB97" s="47"/>
    </row>
    <row r="98" spans="1:28" ht="15.75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1224</v>
      </c>
      <c r="Q98" s="100" t="s">
        <v>266</v>
      </c>
      <c r="R98" s="101" t="s">
        <v>286</v>
      </c>
      <c r="S98" s="99" t="s">
        <v>268</v>
      </c>
      <c r="T98" s="97">
        <v>1404881</v>
      </c>
      <c r="U98" s="93" t="s">
        <v>287</v>
      </c>
      <c r="V98" s="94" t="s">
        <v>43</v>
      </c>
      <c r="W98" s="95" t="s">
        <v>42</v>
      </c>
      <c r="X98" s="47"/>
      <c r="Y98" s="47"/>
      <c r="Z98" s="47"/>
      <c r="AA98" s="47"/>
      <c r="AB98" s="47"/>
    </row>
    <row r="99" spans="1:28" ht="15.75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506</v>
      </c>
      <c r="Q99" s="100" t="s">
        <v>3699</v>
      </c>
      <c r="R99" s="101" t="s">
        <v>507</v>
      </c>
      <c r="S99" s="99" t="s">
        <v>310</v>
      </c>
      <c r="T99" s="97">
        <v>1387332</v>
      </c>
      <c r="U99" s="93" t="s">
        <v>508</v>
      </c>
      <c r="V99" s="94" t="s">
        <v>43</v>
      </c>
      <c r="W99" s="95" t="s">
        <v>42</v>
      </c>
      <c r="X99" s="47"/>
      <c r="Y99" s="47"/>
      <c r="Z99" s="47"/>
      <c r="AA99" s="47"/>
      <c r="AB99" s="47"/>
    </row>
    <row r="100" spans="1:28" ht="15.75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553</v>
      </c>
      <c r="Q100" s="100" t="s">
        <v>3698</v>
      </c>
      <c r="R100" s="101" t="s">
        <v>554</v>
      </c>
      <c r="S100" s="99" t="s">
        <v>265</v>
      </c>
      <c r="T100" s="97">
        <v>3219518</v>
      </c>
      <c r="U100" s="93" t="s">
        <v>555</v>
      </c>
      <c r="V100" s="94" t="s">
        <v>640</v>
      </c>
      <c r="W100" s="95" t="s">
        <v>523</v>
      </c>
      <c r="X100" s="47"/>
      <c r="Y100" s="47"/>
      <c r="Z100" s="47"/>
      <c r="AA100" s="47"/>
      <c r="AB100" s="47"/>
    </row>
    <row r="101" spans="1:28" ht="15.75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330</v>
      </c>
      <c r="Q101" s="100" t="s">
        <v>308</v>
      </c>
      <c r="R101" s="101" t="s">
        <v>331</v>
      </c>
      <c r="S101" s="99" t="s">
        <v>310</v>
      </c>
      <c r="T101" s="97">
        <v>1580485</v>
      </c>
      <c r="U101" s="93" t="s">
        <v>332</v>
      </c>
      <c r="V101" s="94" t="s">
        <v>43</v>
      </c>
      <c r="W101" s="95" t="s">
        <v>42</v>
      </c>
      <c r="X101" s="47"/>
      <c r="Y101" s="47"/>
      <c r="Z101" s="47"/>
      <c r="AA101" s="47"/>
      <c r="AB101" s="47"/>
    </row>
    <row r="102" spans="1:28" ht="15.75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568</v>
      </c>
      <c r="Q102" s="100" t="s">
        <v>3698</v>
      </c>
      <c r="R102" s="101" t="s">
        <v>1201</v>
      </c>
      <c r="S102" s="99" t="s">
        <v>265</v>
      </c>
      <c r="T102" s="97">
        <v>3205177</v>
      </c>
      <c r="U102" s="93" t="s">
        <v>569</v>
      </c>
      <c r="V102" s="94" t="s">
        <v>640</v>
      </c>
      <c r="W102" s="95" t="s">
        <v>523</v>
      </c>
      <c r="X102" s="47"/>
      <c r="Y102" s="47"/>
      <c r="Z102" s="47"/>
      <c r="AA102" s="47"/>
      <c r="AB102" s="47"/>
    </row>
    <row r="103" spans="1:28" ht="15.75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509</v>
      </c>
      <c r="Q103" s="100" t="s">
        <v>3699</v>
      </c>
      <c r="R103" s="101" t="s">
        <v>510</v>
      </c>
      <c r="S103" s="99" t="s">
        <v>511</v>
      </c>
      <c r="T103" s="97">
        <v>2100673</v>
      </c>
      <c r="U103" s="93" t="s">
        <v>512</v>
      </c>
      <c r="V103" s="94" t="s">
        <v>43</v>
      </c>
      <c r="W103" s="95" t="s">
        <v>42</v>
      </c>
      <c r="X103" s="47"/>
      <c r="Y103" s="47"/>
      <c r="Z103" s="47"/>
      <c r="AA103" s="47"/>
      <c r="AB103" s="47"/>
    </row>
    <row r="104" spans="1:28" ht="15.75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520</v>
      </c>
      <c r="Q104" s="100" t="s">
        <v>3699</v>
      </c>
      <c r="R104" s="101" t="s">
        <v>521</v>
      </c>
      <c r="S104" s="99" t="s">
        <v>265</v>
      </c>
      <c r="T104" s="97">
        <v>1274597</v>
      </c>
      <c r="U104" s="93" t="s">
        <v>522</v>
      </c>
      <c r="V104" s="94" t="s">
        <v>43</v>
      </c>
      <c r="W104" s="95" t="s">
        <v>42</v>
      </c>
      <c r="X104" s="47"/>
      <c r="Y104" s="47"/>
      <c r="Z104" s="47"/>
      <c r="AA104" s="47"/>
      <c r="AB104" s="47"/>
    </row>
    <row r="105" spans="1:28" ht="15.75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1232</v>
      </c>
      <c r="Q105" s="100" t="s">
        <v>266</v>
      </c>
      <c r="R105" s="101" t="s">
        <v>279</v>
      </c>
      <c r="S105" s="99" t="s">
        <v>268</v>
      </c>
      <c r="T105" s="97">
        <v>1388142</v>
      </c>
      <c r="U105" s="93" t="s">
        <v>280</v>
      </c>
      <c r="V105" s="94" t="s">
        <v>43</v>
      </c>
      <c r="W105" s="95" t="s">
        <v>42</v>
      </c>
      <c r="X105" s="47"/>
      <c r="Y105" s="47"/>
      <c r="Z105" s="47"/>
      <c r="AA105" s="47"/>
      <c r="AB105" s="47"/>
    </row>
    <row r="106" spans="1:28" ht="15.75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322</v>
      </c>
      <c r="Q106" s="100" t="s">
        <v>308</v>
      </c>
      <c r="R106" s="101" t="s">
        <v>323</v>
      </c>
      <c r="S106" s="99" t="s">
        <v>310</v>
      </c>
      <c r="T106" s="97">
        <v>3368491</v>
      </c>
      <c r="U106" s="93" t="s">
        <v>324</v>
      </c>
      <c r="V106" s="94" t="s">
        <v>43</v>
      </c>
      <c r="W106" s="95" t="s">
        <v>42</v>
      </c>
      <c r="X106" s="47"/>
      <c r="Y106" s="47"/>
      <c r="Z106" s="47"/>
      <c r="AA106" s="47"/>
      <c r="AB106" s="47"/>
    </row>
    <row r="107" spans="1:28" ht="15.75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562</v>
      </c>
      <c r="Q107" s="100" t="s">
        <v>3698</v>
      </c>
      <c r="R107" s="101" t="s">
        <v>563</v>
      </c>
      <c r="S107" s="99" t="s">
        <v>265</v>
      </c>
      <c r="T107" s="97">
        <v>3226344</v>
      </c>
      <c r="U107" s="93" t="s">
        <v>564</v>
      </c>
      <c r="V107" s="94" t="s">
        <v>640</v>
      </c>
      <c r="W107" s="95" t="s">
        <v>523</v>
      </c>
      <c r="X107" s="47"/>
      <c r="Y107" s="47"/>
      <c r="Z107" s="47"/>
      <c r="AA107" s="47"/>
      <c r="AB107" s="47"/>
    </row>
    <row r="108" spans="1:28" ht="15.75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369</v>
      </c>
      <c r="Q108" s="100" t="s">
        <v>349</v>
      </c>
      <c r="R108" s="101" t="s">
        <v>370</v>
      </c>
      <c r="S108" s="99" t="s">
        <v>350</v>
      </c>
      <c r="T108" s="97">
        <v>1465643</v>
      </c>
      <c r="U108" s="93">
        <v>36149548625</v>
      </c>
      <c r="V108" s="94" t="s">
        <v>43</v>
      </c>
      <c r="W108" s="95" t="s">
        <v>42</v>
      </c>
      <c r="X108" s="47"/>
      <c r="Y108" s="47"/>
      <c r="Z108" s="47"/>
      <c r="AA108" s="47"/>
      <c r="AB108" s="47"/>
    </row>
    <row r="109" spans="1:28" ht="15.75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605</v>
      </c>
      <c r="Q109" s="100" t="s">
        <v>3700</v>
      </c>
      <c r="R109" s="101" t="s">
        <v>600</v>
      </c>
      <c r="S109" s="99" t="s">
        <v>265</v>
      </c>
      <c r="T109" s="97">
        <v>3283020</v>
      </c>
      <c r="U109" s="93" t="s">
        <v>606</v>
      </c>
      <c r="V109" s="94" t="s">
        <v>619</v>
      </c>
      <c r="W109" s="95" t="s">
        <v>592</v>
      </c>
      <c r="X109" s="47"/>
      <c r="Y109" s="47"/>
      <c r="Z109" s="47"/>
      <c r="AA109" s="47"/>
      <c r="AB109" s="47"/>
    </row>
    <row r="110" spans="1:28" ht="15.75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305</v>
      </c>
      <c r="Q110" s="100" t="s">
        <v>305</v>
      </c>
      <c r="R110" s="101" t="s">
        <v>1187</v>
      </c>
      <c r="S110" s="99" t="s">
        <v>306</v>
      </c>
      <c r="T110" s="97">
        <v>1695525</v>
      </c>
      <c r="U110" s="93" t="s">
        <v>307</v>
      </c>
      <c r="V110" s="94" t="s">
        <v>43</v>
      </c>
      <c r="W110" s="95" t="s">
        <v>42</v>
      </c>
      <c r="X110" s="47"/>
      <c r="Y110" s="47"/>
      <c r="Z110" s="47"/>
      <c r="AA110" s="47"/>
      <c r="AB110" s="47"/>
    </row>
    <row r="111" spans="1:28" ht="15.75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607</v>
      </c>
      <c r="Q111" s="100" t="s">
        <v>3700</v>
      </c>
      <c r="R111" s="101" t="s">
        <v>264</v>
      </c>
      <c r="S111" s="99" t="s">
        <v>265</v>
      </c>
      <c r="T111" s="97">
        <v>1778129</v>
      </c>
      <c r="U111" s="93" t="s">
        <v>608</v>
      </c>
      <c r="V111" s="94" t="s">
        <v>619</v>
      </c>
      <c r="W111" s="95" t="s">
        <v>592</v>
      </c>
      <c r="X111" s="47"/>
      <c r="Y111" s="47"/>
      <c r="Z111" s="47"/>
      <c r="AA111" s="47"/>
      <c r="AB111" s="47"/>
    </row>
    <row r="112" spans="1:28" ht="15.75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301</v>
      </c>
      <c r="Q112" s="100" t="s">
        <v>301</v>
      </c>
      <c r="R112" s="101" t="s">
        <v>302</v>
      </c>
      <c r="S112" s="99" t="s">
        <v>303</v>
      </c>
      <c r="T112" s="97">
        <v>1787578</v>
      </c>
      <c r="U112" s="93" t="s">
        <v>304</v>
      </c>
      <c r="V112" s="94" t="s">
        <v>43</v>
      </c>
      <c r="W112" s="95" t="s">
        <v>42</v>
      </c>
      <c r="X112" s="47"/>
      <c r="Y112" s="47"/>
      <c r="Z112" s="47"/>
      <c r="AA112" s="47"/>
      <c r="AB112" s="47"/>
    </row>
    <row r="113" spans="1:28" ht="15.75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493</v>
      </c>
      <c r="Q113" s="100" t="s">
        <v>3699</v>
      </c>
      <c r="R113" s="101" t="s">
        <v>494</v>
      </c>
      <c r="S113" s="99" t="s">
        <v>495</v>
      </c>
      <c r="T113" s="97">
        <v>1963813</v>
      </c>
      <c r="U113" s="93" t="s">
        <v>496</v>
      </c>
      <c r="V113" s="94" t="s">
        <v>43</v>
      </c>
      <c r="W113" s="95" t="s">
        <v>42</v>
      </c>
      <c r="X113" s="47"/>
      <c r="Y113" s="47"/>
      <c r="Z113" s="47"/>
      <c r="AA113" s="47"/>
      <c r="AB113" s="47"/>
    </row>
    <row r="114" spans="1:28" ht="15.75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489</v>
      </c>
      <c r="Q114" s="100" t="s">
        <v>3699</v>
      </c>
      <c r="R114" s="101" t="s">
        <v>490</v>
      </c>
      <c r="S114" s="99" t="s">
        <v>491</v>
      </c>
      <c r="T114" s="97">
        <v>1970828</v>
      </c>
      <c r="U114" s="93" t="s">
        <v>492</v>
      </c>
      <c r="V114" s="94" t="s">
        <v>43</v>
      </c>
      <c r="W114" s="95" t="s">
        <v>42</v>
      </c>
      <c r="X114" s="47"/>
      <c r="Y114" s="47"/>
      <c r="Z114" s="47"/>
      <c r="AA114" s="47"/>
      <c r="AB114" s="47"/>
    </row>
    <row r="115" spans="1:28" ht="15.75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312</v>
      </c>
      <c r="Q115" s="100" t="s">
        <v>308</v>
      </c>
      <c r="R115" s="101" t="s">
        <v>313</v>
      </c>
      <c r="S115" s="99" t="s">
        <v>310</v>
      </c>
      <c r="T115" s="97">
        <v>1954253</v>
      </c>
      <c r="U115" s="93" t="s">
        <v>314</v>
      </c>
      <c r="V115" s="94" t="s">
        <v>43</v>
      </c>
      <c r="W115" s="95" t="s">
        <v>42</v>
      </c>
      <c r="X115" s="47"/>
      <c r="Y115" s="47"/>
      <c r="Z115" s="47"/>
      <c r="AA115" s="47"/>
      <c r="AB115" s="47"/>
    </row>
    <row r="116" spans="1:28" ht="15.75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1228</v>
      </c>
      <c r="Q116" s="100" t="s">
        <v>266</v>
      </c>
      <c r="R116" s="101" t="s">
        <v>288</v>
      </c>
      <c r="S116" s="99" t="s">
        <v>289</v>
      </c>
      <c r="T116" s="97">
        <v>1986490</v>
      </c>
      <c r="U116" s="93" t="s">
        <v>290</v>
      </c>
      <c r="V116" s="94" t="s">
        <v>43</v>
      </c>
      <c r="W116" s="95" t="s">
        <v>42</v>
      </c>
      <c r="X116" s="47"/>
      <c r="Y116" s="47"/>
      <c r="Z116" s="47"/>
      <c r="AA116" s="47"/>
      <c r="AB116" s="47"/>
    </row>
    <row r="117" spans="1:28" ht="15.75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609</v>
      </c>
      <c r="Q117" s="100" t="s">
        <v>3700</v>
      </c>
      <c r="R117" s="101" t="s">
        <v>610</v>
      </c>
      <c r="S117" s="99" t="s">
        <v>265</v>
      </c>
      <c r="T117" s="97">
        <v>1922548</v>
      </c>
      <c r="U117" s="93" t="s">
        <v>611</v>
      </c>
      <c r="V117" s="94" t="s">
        <v>619</v>
      </c>
      <c r="W117" s="95" t="s">
        <v>592</v>
      </c>
      <c r="X117" s="47"/>
      <c r="Y117" s="47"/>
      <c r="Z117" s="47"/>
      <c r="AA117" s="47"/>
      <c r="AB117" s="47"/>
    </row>
    <row r="118" spans="1:28" ht="15.75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612</v>
      </c>
      <c r="Q118" s="100" t="s">
        <v>3700</v>
      </c>
      <c r="R118" s="101" t="s">
        <v>1242</v>
      </c>
      <c r="S118" s="99" t="s">
        <v>1243</v>
      </c>
      <c r="T118" s="97">
        <v>1943430</v>
      </c>
      <c r="U118" s="93" t="s">
        <v>613</v>
      </c>
      <c r="V118" s="94" t="s">
        <v>619</v>
      </c>
      <c r="W118" s="95" t="s">
        <v>592</v>
      </c>
      <c r="X118" s="47"/>
      <c r="Y118" s="47"/>
      <c r="Z118" s="47"/>
      <c r="AA118" s="47"/>
      <c r="AB118" s="47"/>
    </row>
    <row r="119" spans="1:28" ht="15.75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342</v>
      </c>
      <c r="Q119" s="100" t="s">
        <v>308</v>
      </c>
      <c r="R119" s="101" t="s">
        <v>343</v>
      </c>
      <c r="S119" s="99" t="s">
        <v>310</v>
      </c>
      <c r="T119" s="97">
        <v>2116073</v>
      </c>
      <c r="U119" s="93" t="s">
        <v>344</v>
      </c>
      <c r="V119" s="94" t="s">
        <v>43</v>
      </c>
      <c r="W119" s="95" t="s">
        <v>42</v>
      </c>
      <c r="X119" s="47"/>
      <c r="Y119" s="47"/>
      <c r="Z119" s="47"/>
      <c r="AA119" s="47"/>
      <c r="AB119" s="47"/>
    </row>
    <row r="120" spans="1:28" ht="15.75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497</v>
      </c>
      <c r="Q120" s="100" t="s">
        <v>3699</v>
      </c>
      <c r="R120" s="101" t="s">
        <v>498</v>
      </c>
      <c r="S120" s="99" t="s">
        <v>499</v>
      </c>
      <c r="T120" s="97">
        <v>2103133</v>
      </c>
      <c r="U120" s="93" t="s">
        <v>500</v>
      </c>
      <c r="V120" s="94" t="s">
        <v>43</v>
      </c>
      <c r="W120" s="95" t="s">
        <v>42</v>
      </c>
      <c r="X120" s="47"/>
      <c r="Y120" s="47"/>
      <c r="Z120" s="47"/>
      <c r="AA120" s="47"/>
      <c r="AB120" s="47"/>
    </row>
    <row r="121" spans="1:28" ht="15.75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294</v>
      </c>
      <c r="Q121" s="100" t="s">
        <v>1244</v>
      </c>
      <c r="R121" s="101" t="s">
        <v>295</v>
      </c>
      <c r="S121" s="99" t="s">
        <v>296</v>
      </c>
      <c r="T121" s="97">
        <v>2161753</v>
      </c>
      <c r="U121" s="93" t="s">
        <v>297</v>
      </c>
      <c r="V121" s="94" t="s">
        <v>43</v>
      </c>
      <c r="W121" s="95" t="s">
        <v>42</v>
      </c>
      <c r="X121" s="47"/>
      <c r="Y121" s="47"/>
      <c r="Z121" s="47"/>
      <c r="AA121" s="47"/>
      <c r="AB121" s="47"/>
    </row>
    <row r="122" spans="1:28" ht="15.75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1240</v>
      </c>
      <c r="Q122" s="100" t="s">
        <v>3699</v>
      </c>
      <c r="R122" s="101" t="s">
        <v>513</v>
      </c>
      <c r="S122" s="99" t="s">
        <v>514</v>
      </c>
      <c r="T122" s="97">
        <v>2282208</v>
      </c>
      <c r="U122" s="93" t="s">
        <v>515</v>
      </c>
      <c r="V122" s="94" t="s">
        <v>43</v>
      </c>
      <c r="W122" s="95" t="s">
        <v>42</v>
      </c>
      <c r="X122" s="47"/>
      <c r="Y122" s="47"/>
      <c r="Z122" s="47"/>
      <c r="AA122" s="47"/>
      <c r="AB122" s="47"/>
    </row>
    <row r="123" spans="1:28" ht="15.75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614</v>
      </c>
      <c r="Q123" s="100" t="s">
        <v>3700</v>
      </c>
      <c r="R123" s="101" t="s">
        <v>603</v>
      </c>
      <c r="S123" s="99" t="s">
        <v>265</v>
      </c>
      <c r="T123" s="97">
        <v>2298007</v>
      </c>
      <c r="U123" s="93" t="s">
        <v>615</v>
      </c>
      <c r="V123" s="94" t="s">
        <v>619</v>
      </c>
      <c r="W123" s="95" t="s">
        <v>592</v>
      </c>
      <c r="X123" s="47"/>
      <c r="Y123" s="47"/>
      <c r="Z123" s="47"/>
      <c r="AA123" s="47"/>
      <c r="AB123" s="47"/>
    </row>
    <row r="124" spans="1:28" ht="15.75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481</v>
      </c>
      <c r="Q124" s="100" t="s">
        <v>3699</v>
      </c>
      <c r="R124" s="101" t="s">
        <v>483</v>
      </c>
      <c r="S124" s="99" t="s">
        <v>484</v>
      </c>
      <c r="T124" s="97">
        <v>2382512</v>
      </c>
      <c r="U124" s="93" t="s">
        <v>485</v>
      </c>
      <c r="V124" s="94" t="s">
        <v>43</v>
      </c>
      <c r="W124" s="95" t="s">
        <v>42</v>
      </c>
      <c r="X124" s="47"/>
      <c r="Y124" s="47"/>
      <c r="Z124" s="47"/>
      <c r="AA124" s="47"/>
      <c r="AB124" s="47"/>
    </row>
    <row r="125" spans="1:28" ht="15.75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366</v>
      </c>
      <c r="Q125" s="100" t="s">
        <v>349</v>
      </c>
      <c r="R125" s="101" t="s">
        <v>367</v>
      </c>
      <c r="S125" s="99" t="s">
        <v>350</v>
      </c>
      <c r="T125" s="97">
        <v>2393255</v>
      </c>
      <c r="U125" s="93" t="s">
        <v>368</v>
      </c>
      <c r="V125" s="94" t="s">
        <v>43</v>
      </c>
      <c r="W125" s="95" t="s">
        <v>42</v>
      </c>
      <c r="X125" s="47"/>
      <c r="Y125" s="47"/>
      <c r="Z125" s="47"/>
      <c r="AA125" s="47"/>
      <c r="AB125" s="47"/>
    </row>
    <row r="126" spans="1:28" ht="15.75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616</v>
      </c>
      <c r="Q126" s="100" t="s">
        <v>3700</v>
      </c>
      <c r="R126" s="101" t="s">
        <v>1241</v>
      </c>
      <c r="S126" s="99" t="s">
        <v>265</v>
      </c>
      <c r="T126" s="97">
        <v>2650029</v>
      </c>
      <c r="U126" s="93" t="s">
        <v>617</v>
      </c>
      <c r="V126" s="94" t="s">
        <v>619</v>
      </c>
      <c r="W126" s="95" t="s">
        <v>592</v>
      </c>
      <c r="X126" s="47"/>
      <c r="Y126" s="47"/>
      <c r="Z126" s="47"/>
      <c r="AA126" s="47"/>
      <c r="AB126" s="47"/>
    </row>
    <row r="127" spans="1:28" ht="15.75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345</v>
      </c>
      <c r="Q127" s="100" t="s">
        <v>308</v>
      </c>
      <c r="R127" s="101" t="s">
        <v>346</v>
      </c>
      <c r="S127" s="99" t="s">
        <v>310</v>
      </c>
      <c r="T127" s="97" t="s">
        <v>347</v>
      </c>
      <c r="U127" s="93" t="s">
        <v>348</v>
      </c>
      <c r="V127" s="94" t="s">
        <v>43</v>
      </c>
      <c r="W127" s="95" t="s">
        <v>42</v>
      </c>
      <c r="X127" s="47"/>
      <c r="Y127" s="47"/>
      <c r="Z127" s="47"/>
      <c r="AA127" s="47"/>
      <c r="AB127" s="47"/>
    </row>
    <row r="128" spans="1:28" ht="15.75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298</v>
      </c>
      <c r="Q128" s="100" t="s">
        <v>298</v>
      </c>
      <c r="R128" s="101" t="s">
        <v>1182</v>
      </c>
      <c r="S128" s="99" t="s">
        <v>299</v>
      </c>
      <c r="T128" s="97">
        <v>2752298</v>
      </c>
      <c r="U128" s="93" t="s">
        <v>300</v>
      </c>
      <c r="V128" s="94" t="s">
        <v>43</v>
      </c>
      <c r="W128" s="95" t="s">
        <v>42</v>
      </c>
      <c r="X128" s="47"/>
      <c r="Y128" s="47"/>
      <c r="Z128" s="47"/>
      <c r="AA128" s="47"/>
      <c r="AB128" s="47"/>
    </row>
    <row r="129" spans="1:28" ht="15.75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1223</v>
      </c>
      <c r="Q129" s="100" t="s">
        <v>266</v>
      </c>
      <c r="R129" s="101" t="s">
        <v>291</v>
      </c>
      <c r="S129" s="99" t="s">
        <v>268</v>
      </c>
      <c r="T129" s="97">
        <v>4748875</v>
      </c>
      <c r="U129" s="93" t="s">
        <v>292</v>
      </c>
      <c r="V129" s="94" t="s">
        <v>43</v>
      </c>
      <c r="W129" s="95" t="s">
        <v>42</v>
      </c>
      <c r="X129" s="47"/>
      <c r="Y129" s="47"/>
      <c r="Z129" s="47"/>
      <c r="AA129" s="47"/>
      <c r="AB129" s="47"/>
    </row>
    <row r="130" spans="1:28" ht="15.75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1219</v>
      </c>
      <c r="Q130" s="100" t="s">
        <v>266</v>
      </c>
      <c r="R130" s="101" t="s">
        <v>293</v>
      </c>
      <c r="S130" s="99" t="s">
        <v>268</v>
      </c>
      <c r="T130" s="97">
        <v>4907361</v>
      </c>
      <c r="U130" s="93" t="s">
        <v>1180</v>
      </c>
      <c r="V130" s="94" t="s">
        <v>43</v>
      </c>
      <c r="W130" s="95" t="s">
        <v>42</v>
      </c>
      <c r="X130" s="47"/>
      <c r="Y130" s="47"/>
      <c r="Z130" s="47"/>
      <c r="AA130" s="47"/>
      <c r="AB130" s="47"/>
    </row>
    <row r="131" spans="1:28" ht="15.75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1196</v>
      </c>
      <c r="Q131" s="100" t="s">
        <v>3699</v>
      </c>
      <c r="R131" s="101" t="s">
        <v>1197</v>
      </c>
      <c r="S131" s="99" t="s">
        <v>1198</v>
      </c>
      <c r="T131" s="97">
        <v>2271354</v>
      </c>
      <c r="U131" s="93" t="s">
        <v>1199</v>
      </c>
      <c r="V131" s="94" t="s">
        <v>43</v>
      </c>
      <c r="W131" s="95" t="s">
        <v>42</v>
      </c>
      <c r="X131" s="47"/>
      <c r="Y131" s="47"/>
      <c r="Z131" s="47"/>
      <c r="AA131" s="47"/>
      <c r="AB131" s="47"/>
    </row>
    <row r="132" spans="1:28" ht="15.75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1190</v>
      </c>
      <c r="Q132" s="100" t="s">
        <v>387</v>
      </c>
      <c r="R132" s="101" t="s">
        <v>1191</v>
      </c>
      <c r="S132" s="99" t="s">
        <v>265</v>
      </c>
      <c r="T132" s="97">
        <v>5214068</v>
      </c>
      <c r="U132" s="93" t="s">
        <v>1192</v>
      </c>
      <c r="V132" s="94" t="s">
        <v>43</v>
      </c>
      <c r="W132" s="95" t="s">
        <v>42</v>
      </c>
      <c r="X132" s="47"/>
      <c r="Y132" s="47"/>
      <c r="Z132" s="47"/>
      <c r="AA132" s="47"/>
      <c r="AB132" s="47"/>
    </row>
    <row r="133" spans="1:28" ht="15.75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1181</v>
      </c>
      <c r="Q133" s="100" t="s">
        <v>1181</v>
      </c>
      <c r="R133" s="101" t="s">
        <v>1236</v>
      </c>
      <c r="S133" s="99" t="s">
        <v>1237</v>
      </c>
      <c r="T133" s="97">
        <v>5290538</v>
      </c>
      <c r="U133" s="93" t="s">
        <v>1238</v>
      </c>
      <c r="V133" s="94" t="s">
        <v>43</v>
      </c>
      <c r="W133" s="95" t="s">
        <v>42</v>
      </c>
      <c r="X133" s="47"/>
      <c r="Y133" s="47"/>
      <c r="Z133" s="47"/>
      <c r="AA133" s="47"/>
      <c r="AB133" s="47"/>
    </row>
    <row r="134" spans="1:28" ht="15.75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1229</v>
      </c>
      <c r="Q134" s="100" t="s">
        <v>266</v>
      </c>
      <c r="R134" s="101" t="s">
        <v>1230</v>
      </c>
      <c r="S134" s="99" t="s">
        <v>268</v>
      </c>
      <c r="T134" s="97">
        <v>5302099</v>
      </c>
      <c r="U134" s="93" t="s">
        <v>1231</v>
      </c>
      <c r="V134" s="94" t="s">
        <v>43</v>
      </c>
      <c r="W134" s="95" t="s">
        <v>42</v>
      </c>
      <c r="X134" s="47"/>
      <c r="Y134" s="47"/>
      <c r="Z134" s="47"/>
      <c r="AA134" s="47"/>
      <c r="AB134" s="47"/>
    </row>
    <row r="135" spans="1:28" ht="15.75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2138</v>
      </c>
      <c r="Q135" s="100" t="s">
        <v>3700</v>
      </c>
      <c r="R135" s="101" t="s">
        <v>2139</v>
      </c>
      <c r="S135" s="99" t="s">
        <v>265</v>
      </c>
      <c r="T135" s="97">
        <v>1626841</v>
      </c>
      <c r="U135" s="93">
        <v>88776522763</v>
      </c>
      <c r="V135" s="94" t="s">
        <v>619</v>
      </c>
      <c r="W135" s="95" t="s">
        <v>592</v>
      </c>
      <c r="X135" s="47"/>
      <c r="Y135" s="47"/>
      <c r="Z135" s="47"/>
      <c r="AA135" s="47"/>
      <c r="AB135" s="47"/>
    </row>
    <row r="136" spans="1:28" ht="15.75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2941</v>
      </c>
      <c r="Q136" s="100" t="s">
        <v>266</v>
      </c>
      <c r="R136" s="101" t="s">
        <v>505</v>
      </c>
      <c r="S136" s="99" t="s">
        <v>268</v>
      </c>
      <c r="T136" s="97">
        <v>5619696</v>
      </c>
      <c r="U136" s="93" t="s">
        <v>2942</v>
      </c>
      <c r="V136" s="94" t="s">
        <v>43</v>
      </c>
      <c r="W136" s="95" t="s">
        <v>42</v>
      </c>
      <c r="X136" s="47"/>
      <c r="Y136" s="47"/>
      <c r="Z136" s="47"/>
      <c r="AA136" s="47"/>
      <c r="AB136" s="47"/>
    </row>
    <row r="137" spans="1:28" ht="15.75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3027</v>
      </c>
      <c r="Q137" s="100" t="s">
        <v>266</v>
      </c>
      <c r="R137" s="101"/>
      <c r="S137" s="99"/>
      <c r="T137" s="97"/>
      <c r="U137" s="93"/>
      <c r="V137" s="94" t="s">
        <v>43</v>
      </c>
      <c r="W137" s="95" t="s">
        <v>42</v>
      </c>
      <c r="X137" s="47"/>
      <c r="Y137" s="47"/>
      <c r="Z137" s="47"/>
      <c r="AA137" s="47"/>
      <c r="AB137" s="47"/>
    </row>
    <row r="138" spans="1:28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heetProtection algorithmName="SHA-512" hashValue="vIUtuwTyMhJGFBXZVgMGmF6R7nlee4cPadwcpEIaENPoGH6bb+PE7Wyv7VfmT23JHZhPDyCo+ugCtlHIIdog7A==" saltValue="bkroQwtUYty8AfvfKOsPk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11" sqref="C11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6"/>
      <c r="C1" s="156"/>
      <c r="D1" s="156"/>
      <c r="E1" s="156"/>
      <c r="F1" s="156"/>
      <c r="G1" s="156"/>
      <c r="H1" s="156"/>
      <c r="I1" s="156"/>
    </row>
    <row r="2" spans="1:9" ht="15.75">
      <c r="B2" s="306" t="s">
        <v>3685</v>
      </c>
      <c r="C2" s="306"/>
      <c r="D2" s="306"/>
      <c r="E2" s="306"/>
      <c r="F2" s="306"/>
      <c r="G2" s="306"/>
      <c r="H2" s="160"/>
      <c r="I2" s="160"/>
    </row>
    <row r="3" spans="1:9" ht="18">
      <c r="B3" s="156"/>
      <c r="C3" s="156"/>
      <c r="D3" s="156"/>
      <c r="E3" s="156"/>
      <c r="F3" s="156"/>
      <c r="G3" s="156"/>
      <c r="H3" s="158"/>
      <c r="I3" s="158"/>
    </row>
    <row r="4" spans="1:9" ht="25.5">
      <c r="A4" t="s">
        <v>4538</v>
      </c>
      <c r="B4" s="191" t="s">
        <v>3654</v>
      </c>
      <c r="C4" s="161" t="s">
        <v>3702</v>
      </c>
      <c r="D4" s="161" t="s">
        <v>3703</v>
      </c>
      <c r="E4" s="162" t="s">
        <v>3706</v>
      </c>
      <c r="F4" s="162" t="s">
        <v>3707</v>
      </c>
      <c r="G4" s="162" t="s">
        <v>3708</v>
      </c>
    </row>
    <row r="5" spans="1:9" s="165" customFormat="1" ht="11.25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41" t="s">
        <v>3686</v>
      </c>
      <c r="C6" s="230">
        <f>C8+C11+C14</f>
        <v>331807</v>
      </c>
      <c r="D6" s="230">
        <f>D8+D11+D14</f>
        <v>0</v>
      </c>
      <c r="E6" s="230">
        <f>+E7+E10</f>
        <v>0</v>
      </c>
      <c r="F6" s="230">
        <f>+F7+F10</f>
        <v>0</v>
      </c>
      <c r="G6" s="230">
        <f>+G7+G10</f>
        <v>0</v>
      </c>
      <c r="H6" s="208" t="str">
        <f>'OPĆI DIO'!$C$1</f>
        <v>1853 SVEUČILIŠTE U ZAGREBU - GEODETSKI FAKULTET</v>
      </c>
    </row>
    <row r="7" spans="1:9" s="231" customFormat="1">
      <c r="A7" s="231">
        <v>43</v>
      </c>
      <c r="B7" s="229" t="s">
        <v>3689</v>
      </c>
      <c r="C7" s="232">
        <f>C8</f>
        <v>331807</v>
      </c>
      <c r="D7" s="232">
        <f>D8</f>
        <v>0</v>
      </c>
      <c r="E7" s="232">
        <f>E8+E9</f>
        <v>0</v>
      </c>
      <c r="F7" s="232">
        <f>F8+F9</f>
        <v>0</v>
      </c>
      <c r="G7" s="232">
        <f>G8+G9</f>
        <v>0</v>
      </c>
      <c r="H7" s="208" t="str">
        <f>'OPĆI DIO'!$C$1</f>
        <v>1853 SVEUČILIŠTE U ZAGREBU - GEODETSKI FAKULTET</v>
      </c>
    </row>
    <row r="8" spans="1:9" s="185" customFormat="1">
      <c r="A8" s="185">
        <v>81</v>
      </c>
      <c r="B8" s="182" t="s">
        <v>3667</v>
      </c>
      <c r="C8" s="251">
        <v>331807</v>
      </c>
      <c r="D8" s="251">
        <v>0</v>
      </c>
      <c r="E8" s="225">
        <f>SUMIF('Unos prihoda i primitaka'!$L$3:$L$501,$A8,'Unos prihoda i primitaka'!G$3:G$501)</f>
        <v>0</v>
      </c>
      <c r="F8" s="225">
        <f>SUMIF('Unos prihoda i primitaka'!$L$3:$L$501,$A8,'Unos prihoda i primitaka'!H$3:H$501)</f>
        <v>0</v>
      </c>
      <c r="G8" s="225">
        <f>SUMIF('Unos prihoda i primitaka'!$L$3:$L$501,$A8,'Unos prihoda i primitaka'!I$3:I$501)</f>
        <v>0</v>
      </c>
      <c r="H8" s="208" t="str">
        <f>'OPĆI DIO'!$C$1</f>
        <v>1853 SVEUČILIŠTE U ZAGREBU - GEODETSKI FAKULTET</v>
      </c>
    </row>
    <row r="9" spans="1:9" s="185" customFormat="1">
      <c r="A9" s="185">
        <v>83</v>
      </c>
      <c r="B9" s="182" t="s">
        <v>3667</v>
      </c>
      <c r="C9" s="251"/>
      <c r="D9" s="251"/>
      <c r="E9" s="225">
        <f>SUMIF('Unos prihoda i primitaka'!$L$3:$L$501,$A9,'Unos prihoda i primitaka'!G$3:G$501)</f>
        <v>0</v>
      </c>
      <c r="F9" s="225">
        <f>SUMIF('Unos prihoda i primitaka'!$L$3:$L$501,$A9,'Unos prihoda i primitaka'!H$3:H$501)</f>
        <v>0</v>
      </c>
      <c r="G9" s="225">
        <f>SUMIF('Unos prihoda i primitaka'!$L$3:$L$501,$A9,'Unos prihoda i primitaka'!I$3:I$501)</f>
        <v>0</v>
      </c>
      <c r="H9" s="208" t="str">
        <f>'OPĆI DIO'!$C$1</f>
        <v>1853 SVEUČILIŠTE U ZAGREBU - GEODETSKI FAKULTET</v>
      </c>
    </row>
    <row r="10" spans="1:9" s="231" customFormat="1">
      <c r="A10" s="231">
        <v>81</v>
      </c>
      <c r="B10" s="181" t="s">
        <v>3681</v>
      </c>
      <c r="C10" s="232">
        <f>C11</f>
        <v>0</v>
      </c>
      <c r="D10" s="232">
        <f>D11</f>
        <v>0</v>
      </c>
      <c r="E10" s="232">
        <f>E11</f>
        <v>0</v>
      </c>
      <c r="F10" s="232">
        <f>F11</f>
        <v>0</v>
      </c>
      <c r="G10" s="232">
        <f>G11</f>
        <v>0</v>
      </c>
      <c r="H10" s="208" t="str">
        <f>'OPĆI DIO'!$C$1</f>
        <v>1853 SVEUČILIŠTE U ZAGREBU - GEODETSKI FAKULTET</v>
      </c>
    </row>
    <row r="11" spans="1:9" s="185" customFormat="1">
      <c r="A11" s="185">
        <v>84</v>
      </c>
      <c r="B11" s="182" t="s">
        <v>4539</v>
      </c>
      <c r="C11" s="251"/>
      <c r="D11" s="251"/>
      <c r="E11" s="225">
        <f>SUMIF('Unos prihoda i primitaka'!$L$3:$L$501,$A11,'Unos prihoda i primitaka'!G$3:G$501)</f>
        <v>0</v>
      </c>
      <c r="F11" s="225">
        <f>SUMIF('Unos prihoda i primitaka'!$L$3:$L$501,$A11,'Unos prihoda i primitaka'!H$3:H$501)</f>
        <v>0</v>
      </c>
      <c r="G11" s="225">
        <f>SUMIF('Unos prihoda i primitaka'!$L$3:$L$501,$A11,'Unos prihoda i primitaka'!I$3:I$501)</f>
        <v>0</v>
      </c>
      <c r="H11" s="208" t="str">
        <f>'OPĆI DIO'!$C$1</f>
        <v>1853 SVEUČILIŠTE U ZAGREBU - GEODETSKI FAKULTET</v>
      </c>
    </row>
    <row r="12" spans="1:9">
      <c r="B12" s="241" t="s">
        <v>3687</v>
      </c>
      <c r="C12" s="242">
        <f t="shared" ref="C12:G13" si="0">C13</f>
        <v>0</v>
      </c>
      <c r="D12" s="242">
        <f t="shared" si="0"/>
        <v>0</v>
      </c>
      <c r="E12" s="242">
        <f t="shared" si="0"/>
        <v>0</v>
      </c>
      <c r="F12" s="242">
        <f t="shared" si="0"/>
        <v>0</v>
      </c>
      <c r="G12" s="242">
        <f t="shared" si="0"/>
        <v>0</v>
      </c>
      <c r="H12" s="208" t="str">
        <f>'OPĆI DIO'!$C$1</f>
        <v>1853 SVEUČILIŠTE U ZAGREBU - GEODETSKI FAKULTET</v>
      </c>
    </row>
    <row r="13" spans="1:9" s="231" customFormat="1">
      <c r="B13" s="229" t="s">
        <v>3664</v>
      </c>
      <c r="C13" s="232">
        <f t="shared" si="0"/>
        <v>0</v>
      </c>
      <c r="D13" s="232">
        <f t="shared" si="0"/>
        <v>0</v>
      </c>
      <c r="E13" s="232">
        <f t="shared" si="0"/>
        <v>0</v>
      </c>
      <c r="F13" s="232">
        <f t="shared" si="0"/>
        <v>0</v>
      </c>
      <c r="G13" s="232">
        <f t="shared" si="0"/>
        <v>0</v>
      </c>
      <c r="H13" s="208" t="str">
        <f>'OPĆI DIO'!$C$1</f>
        <v>1853 SVEUČILIŠTE U ZAGREBU - GEODETSKI FAKULTET</v>
      </c>
    </row>
    <row r="14" spans="1:9" s="185" customFormat="1">
      <c r="A14" s="185">
        <v>5</v>
      </c>
      <c r="B14" s="182" t="s">
        <v>3664</v>
      </c>
      <c r="C14" s="251"/>
      <c r="D14" s="251"/>
      <c r="E14" s="225">
        <f>SUMIF('Unos rashoda i izdataka'!$S$3:$S$501,$A14,'Unos rashoda i izdataka'!J$3:J$501)+SUMIF('Unos rashoda P4'!$U$3:$U$501,$A14,'Unos rashoda P4'!H$3:H$501)</f>
        <v>0</v>
      </c>
      <c r="F14" s="225">
        <f>SUMIF('Unos rashoda i izdataka'!$S$3:$S$501,$A14,'Unos rashoda i izdataka'!K$3:K$501)+SUMIF('Unos rashoda P4'!$U$3:$U$501,$A14,'Unos rashoda P4'!I$3:I$501)</f>
        <v>0</v>
      </c>
      <c r="G14" s="225">
        <f>SUMIF('Unos rashoda i izdataka'!$S$3:$S$501,$A14,'Unos rashoda i izdataka'!L$3:L$501)+SUMIF('Unos rashoda P4'!$U$3:$U$501,$A14,'Unos rashoda P4'!J$3:J$501)</f>
        <v>0</v>
      </c>
      <c r="H14" s="208" t="str">
        <f>'OPĆI DIO'!$C$1</f>
        <v>1853 SVEUČILIŠTE U ZAGREBU - GEODETSKI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5"/>
    <col min="8" max="8" width="43.140625" bestFit="1" customWidth="1"/>
    <col min="9" max="10" width="9.28515625" style="133" customWidth="1"/>
  </cols>
  <sheetData>
    <row r="1" spans="1:10">
      <c r="A1" s="111" t="s">
        <v>734</v>
      </c>
      <c r="B1" s="253" t="s">
        <v>482</v>
      </c>
      <c r="C1" s="110"/>
      <c r="D1" s="110"/>
    </row>
    <row r="2" spans="1:10">
      <c r="A2" s="259" t="s">
        <v>744</v>
      </c>
      <c r="B2" s="260" t="s">
        <v>745</v>
      </c>
      <c r="C2" s="260"/>
      <c r="D2" s="260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4470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4470</v>
      </c>
      <c r="C5" s="132" t="s">
        <v>3639</v>
      </c>
      <c r="D5" s="132" t="s">
        <v>3640</v>
      </c>
      <c r="E5" s="132" t="s">
        <v>4471</v>
      </c>
      <c r="F5" s="132" t="s">
        <v>4472</v>
      </c>
      <c r="G5" s="140" t="s">
        <v>4473</v>
      </c>
      <c r="H5" s="132" t="s">
        <v>3006</v>
      </c>
      <c r="I5" s="135"/>
      <c r="J5" s="135"/>
    </row>
    <row r="6" spans="1:10">
      <c r="A6" s="132" t="s">
        <v>742</v>
      </c>
      <c r="B6" s="132" t="s">
        <v>4470</v>
      </c>
      <c r="C6" s="132" t="s">
        <v>3639</v>
      </c>
      <c r="D6" s="132" t="s">
        <v>3640</v>
      </c>
      <c r="E6" s="132" t="s">
        <v>4474</v>
      </c>
      <c r="F6" s="132" t="s">
        <v>4475</v>
      </c>
      <c r="G6" s="140" t="s">
        <v>4473</v>
      </c>
      <c r="H6" s="132" t="s">
        <v>3006</v>
      </c>
      <c r="I6" s="135"/>
      <c r="J6" s="135"/>
    </row>
    <row r="7" spans="1:10">
      <c r="A7" s="132" t="s">
        <v>742</v>
      </c>
      <c r="B7" s="132" t="s">
        <v>4470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4470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4470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4470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4470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4470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4470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4470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4470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4470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4470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4470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4470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4470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4470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4470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4470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4470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4470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4470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4470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4470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4470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4470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4470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4470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4470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4470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4470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4470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4470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4470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4470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4470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4470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4470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4470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4470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4470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4470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4470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4470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4470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4470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4470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4470</v>
      </c>
      <c r="C52" s="132" t="s">
        <v>3639</v>
      </c>
      <c r="D52" s="132" t="s">
        <v>3640</v>
      </c>
      <c r="E52" s="132" t="s">
        <v>4476</v>
      </c>
      <c r="F52" s="132" t="s">
        <v>4477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4470</v>
      </c>
      <c r="C53" s="132" t="s">
        <v>3639</v>
      </c>
      <c r="D53" s="132" t="s">
        <v>3640</v>
      </c>
      <c r="E53" s="132" t="s">
        <v>4478</v>
      </c>
      <c r="F53" s="132" t="s">
        <v>4479</v>
      </c>
      <c r="G53" s="140" t="s">
        <v>4473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4470</v>
      </c>
      <c r="C54" s="132" t="s">
        <v>3639</v>
      </c>
      <c r="D54" s="132" t="s">
        <v>3640</v>
      </c>
      <c r="E54" s="132" t="s">
        <v>4480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4470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4470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4470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4470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4470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4470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4470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4470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4470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4470</v>
      </c>
      <c r="C64" s="132" t="s">
        <v>3639</v>
      </c>
      <c r="D64" s="132" t="s">
        <v>3640</v>
      </c>
      <c r="E64" s="132" t="s">
        <v>1458</v>
      </c>
      <c r="F64" s="132" t="s">
        <v>4481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4470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4470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4470</v>
      </c>
      <c r="C67" s="132" t="s">
        <v>3639</v>
      </c>
      <c r="D67" s="132" t="s">
        <v>3640</v>
      </c>
      <c r="E67" s="132" t="s">
        <v>4482</v>
      </c>
      <c r="F67" s="132" t="s">
        <v>4483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4470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4470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4470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4470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4470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4470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4470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4470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4470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4470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4470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4470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4470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4470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4470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4470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4470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4470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4470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4470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4470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4470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4470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4470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4470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4470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4470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4470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4470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4470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4470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4470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4470</v>
      </c>
      <c r="C100" s="132" t="s">
        <v>3644</v>
      </c>
      <c r="D100" s="132" t="s">
        <v>1305</v>
      </c>
      <c r="E100" s="132" t="s">
        <v>4484</v>
      </c>
      <c r="F100" s="132" t="s">
        <v>4485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4470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4470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4470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4470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4470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4470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4470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4470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4470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4470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4470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4470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4470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4470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4470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4470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4470</v>
      </c>
      <c r="C117" s="132" t="s">
        <v>3645</v>
      </c>
      <c r="D117" s="132" t="s">
        <v>3646</v>
      </c>
      <c r="E117" s="132" t="s">
        <v>1369</v>
      </c>
      <c r="F117" s="132" t="s">
        <v>4486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4470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4470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4470</v>
      </c>
      <c r="C120" s="132" t="s">
        <v>3645</v>
      </c>
      <c r="D120" s="132" t="s">
        <v>3646</v>
      </c>
      <c r="E120" s="132" t="s">
        <v>4487</v>
      </c>
      <c r="F120" s="132" t="s">
        <v>4488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4470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4470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4470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4470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4470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4470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4470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4470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4470</v>
      </c>
      <c r="C129" s="132" t="s">
        <v>3647</v>
      </c>
      <c r="D129" s="132" t="s">
        <v>3648</v>
      </c>
      <c r="E129" s="132" t="s">
        <v>1350</v>
      </c>
      <c r="F129" s="132" t="s">
        <v>4489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4470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4470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4470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4470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4470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4470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4470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4470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4470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4470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4470</v>
      </c>
      <c r="C140" s="132" t="s">
        <v>3647</v>
      </c>
      <c r="D140" s="132" t="s">
        <v>3648</v>
      </c>
      <c r="E140" s="132" t="s">
        <v>4490</v>
      </c>
      <c r="F140" s="132" t="s">
        <v>4491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4470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4470</v>
      </c>
      <c r="C142" s="132" t="s">
        <v>3647</v>
      </c>
      <c r="D142" s="132" t="s">
        <v>3648</v>
      </c>
      <c r="E142" s="132" t="s">
        <v>3044</v>
      </c>
      <c r="F142" s="132" t="s">
        <v>4492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4470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4470</v>
      </c>
      <c r="C144" s="132" t="s">
        <v>3647</v>
      </c>
      <c r="D144" s="132" t="s">
        <v>3648</v>
      </c>
      <c r="E144" s="132" t="s">
        <v>4493</v>
      </c>
      <c r="F144" s="132" t="s">
        <v>4494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4470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4470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4470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4470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4495</v>
      </c>
      <c r="F194" s="132" t="s">
        <v>4481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4496</v>
      </c>
      <c r="F196" s="132" t="s">
        <v>4492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4497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4498</v>
      </c>
      <c r="F198" s="132" t="s">
        <v>4499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4500</v>
      </c>
      <c r="F208" s="132" t="s">
        <v>4501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4502</v>
      </c>
      <c r="F209" s="132" t="s">
        <v>4503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4504</v>
      </c>
      <c r="F210" s="132" t="s">
        <v>4505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4506</v>
      </c>
      <c r="F211" s="132" t="s">
        <v>4507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4508</v>
      </c>
      <c r="F217" s="132" t="s">
        <v>4509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4510</v>
      </c>
      <c r="F241" s="132" t="s">
        <v>4481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4510</v>
      </c>
      <c r="F242" s="132" t="s">
        <v>4481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4511</v>
      </c>
      <c r="F249" s="132" t="s">
        <v>4512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4513</v>
      </c>
      <c r="F261" s="132" t="s">
        <v>4514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4515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4516</v>
      </c>
      <c r="F280" s="132" t="s">
        <v>4517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4518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4519</v>
      </c>
      <c r="F285" s="132" t="s">
        <v>4520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4521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4522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4523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216" activePane="bottomRight" state="frozen"/>
      <selection pane="topRight" activeCell="B1" sqref="B1"/>
      <selection pane="bottomLeft" activeCell="A4" sqref="A4"/>
      <selection pane="bottomRight" activeCell="B234" sqref="B234"/>
    </sheetView>
  </sheetViews>
  <sheetFormatPr defaultRowHeight="15"/>
  <cols>
    <col min="1" max="1" width="22.5703125" customWidth="1"/>
    <col min="2" max="2" width="131" customWidth="1"/>
  </cols>
  <sheetData>
    <row r="1" spans="1:3">
      <c r="A1" s="87" t="s">
        <v>912</v>
      </c>
      <c r="B1" s="88"/>
    </row>
    <row r="2" spans="1:3">
      <c r="A2" s="265" t="s">
        <v>682</v>
      </c>
      <c r="B2" s="266"/>
    </row>
    <row r="3" spans="1:3">
      <c r="A3" s="146" t="s">
        <v>734</v>
      </c>
      <c r="B3" s="147" t="s">
        <v>3741</v>
      </c>
    </row>
    <row r="4" spans="1:3">
      <c r="A4" s="148" t="s">
        <v>742</v>
      </c>
      <c r="B4" s="149" t="s">
        <v>743</v>
      </c>
      <c r="C4" t="s">
        <v>6583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4543</v>
      </c>
      <c r="B37" s="153" t="s">
        <v>4544</v>
      </c>
      <c r="C37">
        <f t="shared" si="0"/>
        <v>11</v>
      </c>
    </row>
    <row r="38" spans="1:3">
      <c r="A38" s="152" t="s">
        <v>4545</v>
      </c>
      <c r="B38" s="153" t="s">
        <v>4546</v>
      </c>
      <c r="C38">
        <f t="shared" si="0"/>
        <v>11</v>
      </c>
    </row>
    <row r="39" spans="1:3">
      <c r="A39" s="152" t="s">
        <v>4547</v>
      </c>
      <c r="B39" s="153" t="s">
        <v>4548</v>
      </c>
      <c r="C39">
        <f t="shared" si="0"/>
        <v>11</v>
      </c>
    </row>
    <row r="40" spans="1:3">
      <c r="A40" s="152" t="s">
        <v>4549</v>
      </c>
      <c r="B40" s="153" t="s">
        <v>4550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4551</v>
      </c>
      <c r="B42" s="153" t="s">
        <v>4552</v>
      </c>
      <c r="C42">
        <f t="shared" si="0"/>
        <v>11</v>
      </c>
    </row>
    <row r="43" spans="1:3">
      <c r="A43" s="152" t="s">
        <v>4553</v>
      </c>
      <c r="B43" s="153" t="s">
        <v>4554</v>
      </c>
      <c r="C43">
        <f t="shared" si="0"/>
        <v>11</v>
      </c>
    </row>
    <row r="44" spans="1:3">
      <c r="A44" s="152" t="s">
        <v>4555</v>
      </c>
      <c r="B44" s="153" t="s">
        <v>4556</v>
      </c>
      <c r="C44">
        <f t="shared" si="0"/>
        <v>11</v>
      </c>
    </row>
    <row r="45" spans="1:3">
      <c r="A45" s="152" t="s">
        <v>4557</v>
      </c>
      <c r="B45" s="153" t="s">
        <v>4558</v>
      </c>
      <c r="C45">
        <f t="shared" si="0"/>
        <v>11</v>
      </c>
    </row>
    <row r="46" spans="1:3">
      <c r="A46" s="152" t="s">
        <v>4559</v>
      </c>
      <c r="B46" s="153" t="s">
        <v>4560</v>
      </c>
      <c r="C46">
        <f t="shared" si="0"/>
        <v>11</v>
      </c>
    </row>
    <row r="47" spans="1:3">
      <c r="A47" s="152" t="s">
        <v>4561</v>
      </c>
      <c r="B47" s="153" t="s">
        <v>4562</v>
      </c>
      <c r="C47">
        <f t="shared" si="0"/>
        <v>11</v>
      </c>
    </row>
    <row r="48" spans="1:3">
      <c r="A48" s="152" t="s">
        <v>4563</v>
      </c>
      <c r="B48" s="153" t="s">
        <v>4564</v>
      </c>
      <c r="C48">
        <f t="shared" si="0"/>
        <v>11</v>
      </c>
    </row>
    <row r="49" spans="1:3">
      <c r="A49" s="152" t="s">
        <v>4565</v>
      </c>
      <c r="B49" s="153" t="s">
        <v>4566</v>
      </c>
      <c r="C49">
        <f t="shared" si="0"/>
        <v>11</v>
      </c>
    </row>
    <row r="50" spans="1:3">
      <c r="A50" s="152" t="s">
        <v>4567</v>
      </c>
      <c r="B50" s="153" t="s">
        <v>4568</v>
      </c>
      <c r="C50">
        <f t="shared" si="0"/>
        <v>11</v>
      </c>
    </row>
    <row r="51" spans="1:3">
      <c r="A51" s="152" t="s">
        <v>4569</v>
      </c>
      <c r="B51" s="153" t="s">
        <v>4570</v>
      </c>
      <c r="C51">
        <f t="shared" si="0"/>
        <v>11</v>
      </c>
    </row>
    <row r="52" spans="1:3">
      <c r="A52" s="152" t="s">
        <v>4571</v>
      </c>
      <c r="B52" s="153" t="s">
        <v>4572</v>
      </c>
      <c r="C52">
        <f t="shared" si="0"/>
        <v>11</v>
      </c>
    </row>
    <row r="53" spans="1:3">
      <c r="A53" s="152" t="s">
        <v>4573</v>
      </c>
      <c r="B53" s="153" t="s">
        <v>4574</v>
      </c>
      <c r="C53">
        <f t="shared" si="0"/>
        <v>11</v>
      </c>
    </row>
    <row r="54" spans="1:3">
      <c r="A54" s="152" t="s">
        <v>990</v>
      </c>
      <c r="B54" s="153" t="s">
        <v>991</v>
      </c>
      <c r="C54">
        <f t="shared" si="0"/>
        <v>11</v>
      </c>
    </row>
    <row r="55" spans="1:3">
      <c r="A55" s="152" t="s">
        <v>992</v>
      </c>
      <c r="B55" s="153" t="s">
        <v>993</v>
      </c>
      <c r="C55">
        <f t="shared" si="0"/>
        <v>11</v>
      </c>
    </row>
    <row r="56" spans="1:3">
      <c r="A56" s="152" t="s">
        <v>4575</v>
      </c>
      <c r="B56" s="153" t="s">
        <v>4576</v>
      </c>
      <c r="C56">
        <f t="shared" si="0"/>
        <v>11</v>
      </c>
    </row>
    <row r="57" spans="1:3">
      <c r="A57" s="152" t="s">
        <v>4577</v>
      </c>
      <c r="B57" s="153" t="s">
        <v>994</v>
      </c>
      <c r="C57">
        <f t="shared" si="0"/>
        <v>11</v>
      </c>
    </row>
    <row r="58" spans="1:3">
      <c r="A58" s="152" t="s">
        <v>4578</v>
      </c>
      <c r="B58" s="153" t="s">
        <v>4579</v>
      </c>
      <c r="C58">
        <f t="shared" si="0"/>
        <v>11</v>
      </c>
    </row>
    <row r="59" spans="1:3">
      <c r="A59" s="152" t="s">
        <v>4580</v>
      </c>
      <c r="B59" s="153" t="s">
        <v>4581</v>
      </c>
      <c r="C59">
        <f t="shared" si="0"/>
        <v>11</v>
      </c>
    </row>
    <row r="60" spans="1:3">
      <c r="A60" s="152" t="s">
        <v>4582</v>
      </c>
      <c r="B60" s="153" t="s">
        <v>4583</v>
      </c>
      <c r="C60">
        <f t="shared" si="0"/>
        <v>11</v>
      </c>
    </row>
    <row r="61" spans="1:3">
      <c r="A61" s="152" t="s">
        <v>1468</v>
      </c>
      <c r="B61" s="153" t="s">
        <v>1469</v>
      </c>
      <c r="C61">
        <f t="shared" si="0"/>
        <v>11</v>
      </c>
    </row>
    <row r="62" spans="1:3">
      <c r="A62" s="152" t="s">
        <v>4584</v>
      </c>
      <c r="B62" s="153" t="s">
        <v>4585</v>
      </c>
      <c r="C62">
        <f t="shared" si="0"/>
        <v>11</v>
      </c>
    </row>
    <row r="63" spans="1:3">
      <c r="A63" s="152" t="s">
        <v>1470</v>
      </c>
      <c r="B63" s="153" t="s">
        <v>1471</v>
      </c>
      <c r="C63">
        <f t="shared" si="0"/>
        <v>11</v>
      </c>
    </row>
    <row r="64" spans="1:3">
      <c r="A64" s="152" t="s">
        <v>4586</v>
      </c>
      <c r="B64" s="153" t="s">
        <v>4587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4588</v>
      </c>
      <c r="B66" s="153" t="s">
        <v>4589</v>
      </c>
      <c r="C66">
        <f t="shared" si="0"/>
        <v>11</v>
      </c>
    </row>
    <row r="67" spans="1:3">
      <c r="A67" s="152" t="s">
        <v>4590</v>
      </c>
      <c r="B67" s="153" t="s">
        <v>4591</v>
      </c>
      <c r="C67">
        <f t="shared" si="0"/>
        <v>11</v>
      </c>
    </row>
    <row r="68" spans="1:3">
      <c r="A68" s="152" t="s">
        <v>4592</v>
      </c>
      <c r="B68" s="153" t="s">
        <v>4593</v>
      </c>
      <c r="C68">
        <f t="shared" si="0"/>
        <v>11</v>
      </c>
    </row>
    <row r="69" spans="1:3">
      <c r="A69" s="152" t="s">
        <v>4594</v>
      </c>
      <c r="B69" s="153" t="s">
        <v>4595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4596</v>
      </c>
      <c r="B71" s="153" t="s">
        <v>4597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4598</v>
      </c>
      <c r="B74" s="153" t="s">
        <v>4599</v>
      </c>
      <c r="C74">
        <f t="shared" si="1"/>
        <v>11</v>
      </c>
    </row>
    <row r="75" spans="1:3">
      <c r="A75" s="152" t="s">
        <v>4600</v>
      </c>
      <c r="B75" s="153" t="s">
        <v>4601</v>
      </c>
      <c r="C75">
        <f t="shared" si="1"/>
        <v>11</v>
      </c>
    </row>
    <row r="76" spans="1:3">
      <c r="A76" s="152" t="s">
        <v>4602</v>
      </c>
      <c r="B76" s="153" t="s">
        <v>4603</v>
      </c>
      <c r="C76">
        <f t="shared" si="1"/>
        <v>11</v>
      </c>
    </row>
    <row r="77" spans="1:3">
      <c r="A77" s="152" t="s">
        <v>4604</v>
      </c>
      <c r="B77" s="153" t="s">
        <v>4605</v>
      </c>
      <c r="C77">
        <f t="shared" si="1"/>
        <v>11</v>
      </c>
    </row>
    <row r="78" spans="1:3">
      <c r="A78" s="152" t="s">
        <v>4606</v>
      </c>
      <c r="B78" s="153" t="s">
        <v>4607</v>
      </c>
      <c r="C78">
        <f t="shared" si="1"/>
        <v>11</v>
      </c>
    </row>
    <row r="79" spans="1:3">
      <c r="A79" s="152" t="s">
        <v>4608</v>
      </c>
      <c r="B79" s="153" t="s">
        <v>4609</v>
      </c>
      <c r="C79">
        <f t="shared" si="1"/>
        <v>11</v>
      </c>
    </row>
    <row r="80" spans="1:3">
      <c r="A80" s="152" t="s">
        <v>4610</v>
      </c>
      <c r="B80" s="153" t="s">
        <v>4611</v>
      </c>
      <c r="C80">
        <f t="shared" si="1"/>
        <v>11</v>
      </c>
    </row>
    <row r="81" spans="1:3">
      <c r="A81" s="152" t="s">
        <v>4612</v>
      </c>
      <c r="B81" s="153" t="s">
        <v>4613</v>
      </c>
      <c r="C81">
        <f t="shared" si="1"/>
        <v>11</v>
      </c>
    </row>
    <row r="82" spans="1:3">
      <c r="A82" s="152" t="s">
        <v>4614</v>
      </c>
      <c r="B82" s="153" t="s">
        <v>4613</v>
      </c>
      <c r="C82">
        <f t="shared" si="1"/>
        <v>11</v>
      </c>
    </row>
    <row r="83" spans="1:3">
      <c r="A83" s="152" t="s">
        <v>4615</v>
      </c>
      <c r="B83" s="153" t="s">
        <v>4616</v>
      </c>
      <c r="C83">
        <f t="shared" si="1"/>
        <v>11</v>
      </c>
    </row>
    <row r="84" spans="1:3">
      <c r="A84" s="152" t="s">
        <v>4617</v>
      </c>
      <c r="B84" s="153" t="s">
        <v>4618</v>
      </c>
      <c r="C84">
        <f t="shared" si="1"/>
        <v>11</v>
      </c>
    </row>
    <row r="85" spans="1:3">
      <c r="A85" s="152" t="s">
        <v>4619</v>
      </c>
      <c r="B85" s="153" t="s">
        <v>4620</v>
      </c>
      <c r="C85">
        <f t="shared" si="1"/>
        <v>11</v>
      </c>
    </row>
    <row r="86" spans="1:3">
      <c r="A86" s="152" t="s">
        <v>4621</v>
      </c>
      <c r="B86" s="153" t="s">
        <v>4622</v>
      </c>
      <c r="C86">
        <f t="shared" si="1"/>
        <v>11</v>
      </c>
    </row>
    <row r="87" spans="1:3">
      <c r="A87" s="152" t="s">
        <v>4623</v>
      </c>
      <c r="B87" s="153" t="s">
        <v>4624</v>
      </c>
      <c r="C87">
        <f t="shared" si="1"/>
        <v>11</v>
      </c>
    </row>
    <row r="88" spans="1:3">
      <c r="A88" s="152" t="s">
        <v>4625</v>
      </c>
      <c r="B88" s="153" t="s">
        <v>4626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4627</v>
      </c>
      <c r="B91" s="153" t="s">
        <v>4628</v>
      </c>
      <c r="C91">
        <f t="shared" si="1"/>
        <v>11</v>
      </c>
    </row>
    <row r="92" spans="1:3">
      <c r="A92" s="152" t="s">
        <v>1484</v>
      </c>
      <c r="B92" s="153" t="s">
        <v>4629</v>
      </c>
      <c r="C92">
        <f t="shared" si="1"/>
        <v>11</v>
      </c>
    </row>
    <row r="93" spans="1:3">
      <c r="A93" s="152" t="s">
        <v>4630</v>
      </c>
      <c r="B93" s="153" t="s">
        <v>4631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4632</v>
      </c>
      <c r="B96" s="153" t="s">
        <v>4633</v>
      </c>
      <c r="C96">
        <f t="shared" si="1"/>
        <v>11</v>
      </c>
    </row>
    <row r="97" spans="1:3">
      <c r="A97" s="152" t="s">
        <v>4634</v>
      </c>
      <c r="B97" s="153" t="s">
        <v>4635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4636</v>
      </c>
      <c r="B99" s="153" t="s">
        <v>4637</v>
      </c>
      <c r="C99">
        <f t="shared" si="1"/>
        <v>11</v>
      </c>
    </row>
    <row r="100" spans="1:3">
      <c r="A100" s="152" t="s">
        <v>4638</v>
      </c>
      <c r="B100" s="153" t="s">
        <v>4639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4640</v>
      </c>
      <c r="B102" s="153" t="s">
        <v>925</v>
      </c>
      <c r="C102">
        <f t="shared" si="1"/>
        <v>11</v>
      </c>
    </row>
    <row r="103" spans="1:3">
      <c r="A103" s="152" t="s">
        <v>4641</v>
      </c>
      <c r="B103" s="153" t="s">
        <v>4642</v>
      </c>
      <c r="C103">
        <f t="shared" si="1"/>
        <v>11</v>
      </c>
    </row>
    <row r="104" spans="1:3">
      <c r="A104" s="152" t="s">
        <v>4643</v>
      </c>
      <c r="B104" s="153" t="s">
        <v>4644</v>
      </c>
      <c r="C104">
        <f t="shared" si="1"/>
        <v>11</v>
      </c>
    </row>
    <row r="105" spans="1:3">
      <c r="A105" s="152" t="s">
        <v>4645</v>
      </c>
      <c r="B105" s="153" t="s">
        <v>4646</v>
      </c>
      <c r="C105">
        <f t="shared" si="1"/>
        <v>11</v>
      </c>
    </row>
    <row r="106" spans="1:3">
      <c r="A106" s="152" t="s">
        <v>4647</v>
      </c>
      <c r="B106" s="153" t="s">
        <v>4648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4649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4650</v>
      </c>
      <c r="B116" s="153" t="s">
        <v>4651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4652</v>
      </c>
      <c r="B120" s="153" t="s">
        <v>4651</v>
      </c>
      <c r="C120">
        <f t="shared" si="1"/>
        <v>11</v>
      </c>
    </row>
    <row r="121" spans="1:3">
      <c r="A121" s="152" t="s">
        <v>4653</v>
      </c>
      <c r="B121" s="153" t="s">
        <v>4654</v>
      </c>
      <c r="C121">
        <f t="shared" si="1"/>
        <v>11</v>
      </c>
    </row>
    <row r="122" spans="1:3">
      <c r="A122" s="152" t="s">
        <v>4655</v>
      </c>
      <c r="B122" s="153" t="s">
        <v>4656</v>
      </c>
      <c r="C122">
        <f t="shared" si="1"/>
        <v>11</v>
      </c>
    </row>
    <row r="123" spans="1:3">
      <c r="A123" s="152" t="s">
        <v>4657</v>
      </c>
      <c r="B123" s="153" t="s">
        <v>4658</v>
      </c>
      <c r="C123">
        <f t="shared" si="1"/>
        <v>11</v>
      </c>
    </row>
    <row r="124" spans="1:3">
      <c r="A124" s="152" t="s">
        <v>4659</v>
      </c>
      <c r="B124" s="153" t="s">
        <v>4660</v>
      </c>
      <c r="C124">
        <f t="shared" si="1"/>
        <v>11</v>
      </c>
    </row>
    <row r="125" spans="1:3">
      <c r="A125" s="152" t="s">
        <v>4661</v>
      </c>
      <c r="B125" s="153" t="s">
        <v>4662</v>
      </c>
      <c r="C125">
        <f t="shared" si="1"/>
        <v>11</v>
      </c>
    </row>
    <row r="126" spans="1:3">
      <c r="A126" s="152" t="s">
        <v>4663</v>
      </c>
      <c r="B126" s="153" t="s">
        <v>4664</v>
      </c>
      <c r="C126">
        <f t="shared" si="1"/>
        <v>11</v>
      </c>
    </row>
    <row r="127" spans="1:3">
      <c r="A127" s="152" t="s">
        <v>4665</v>
      </c>
      <c r="B127" s="153" t="s">
        <v>4666</v>
      </c>
      <c r="C127">
        <f t="shared" si="1"/>
        <v>11</v>
      </c>
    </row>
    <row r="128" spans="1:3">
      <c r="A128" s="152" t="s">
        <v>4667</v>
      </c>
      <c r="B128" s="153" t="s">
        <v>4668</v>
      </c>
      <c r="C128">
        <f t="shared" si="1"/>
        <v>11</v>
      </c>
    </row>
    <row r="129" spans="1:3">
      <c r="A129" s="152" t="s">
        <v>4669</v>
      </c>
      <c r="B129" s="153" t="s">
        <v>4670</v>
      </c>
      <c r="C129">
        <f t="shared" si="1"/>
        <v>11</v>
      </c>
    </row>
    <row r="130" spans="1:3">
      <c r="A130" s="152" t="s">
        <v>4671</v>
      </c>
      <c r="B130" s="153" t="s">
        <v>4672</v>
      </c>
      <c r="C130">
        <f t="shared" si="1"/>
        <v>11</v>
      </c>
    </row>
    <row r="131" spans="1:3">
      <c r="A131" s="152" t="s">
        <v>4673</v>
      </c>
      <c r="B131" s="153" t="s">
        <v>4674</v>
      </c>
      <c r="C131">
        <f t="shared" si="1"/>
        <v>11</v>
      </c>
    </row>
    <row r="132" spans="1:3">
      <c r="A132" s="152" t="s">
        <v>4675</v>
      </c>
      <c r="B132" s="153" t="s">
        <v>4676</v>
      </c>
      <c r="C132">
        <f t="shared" si="1"/>
        <v>11</v>
      </c>
    </row>
    <row r="133" spans="1:3">
      <c r="A133" s="152" t="s">
        <v>4677</v>
      </c>
      <c r="B133" s="153" t="s">
        <v>4678</v>
      </c>
      <c r="C133">
        <f t="shared" si="1"/>
        <v>11</v>
      </c>
    </row>
    <row r="134" spans="1:3">
      <c r="A134" s="152" t="s">
        <v>4679</v>
      </c>
      <c r="B134" s="153" t="s">
        <v>4680</v>
      </c>
      <c r="C134">
        <f t="shared" ref="C134:C197" si="2">LEN(A134)</f>
        <v>11</v>
      </c>
    </row>
    <row r="135" spans="1:3">
      <c r="A135" s="152" t="s">
        <v>4681</v>
      </c>
      <c r="B135" s="153" t="s">
        <v>4682</v>
      </c>
      <c r="C135">
        <f t="shared" si="2"/>
        <v>11</v>
      </c>
    </row>
    <row r="136" spans="1:3">
      <c r="A136" s="152" t="s">
        <v>4683</v>
      </c>
      <c r="B136" s="153" t="s">
        <v>4684</v>
      </c>
      <c r="C136">
        <f t="shared" si="2"/>
        <v>11</v>
      </c>
    </row>
    <row r="137" spans="1:3">
      <c r="A137" s="152" t="s">
        <v>4685</v>
      </c>
      <c r="B137" s="153" t="s">
        <v>4686</v>
      </c>
      <c r="C137">
        <f t="shared" si="2"/>
        <v>11</v>
      </c>
    </row>
    <row r="138" spans="1:3">
      <c r="A138" s="152" t="s">
        <v>4687</v>
      </c>
      <c r="B138" s="153" t="s">
        <v>4688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4689</v>
      </c>
      <c r="B141" s="153" t="s">
        <v>4690</v>
      </c>
      <c r="C141">
        <f t="shared" si="2"/>
        <v>11</v>
      </c>
    </row>
    <row r="142" spans="1:3">
      <c r="A142" s="152" t="s">
        <v>4691</v>
      </c>
      <c r="B142" s="153" t="s">
        <v>4692</v>
      </c>
      <c r="C142">
        <f t="shared" si="2"/>
        <v>11</v>
      </c>
    </row>
    <row r="143" spans="1:3">
      <c r="A143" s="152" t="s">
        <v>4693</v>
      </c>
      <c r="B143" s="153" t="s">
        <v>4694</v>
      </c>
      <c r="C143">
        <f t="shared" si="2"/>
        <v>11</v>
      </c>
    </row>
    <row r="144" spans="1:3">
      <c r="A144" s="152" t="s">
        <v>4695</v>
      </c>
      <c r="B144" s="153" t="s">
        <v>4696</v>
      </c>
      <c r="C144">
        <f t="shared" si="2"/>
        <v>11</v>
      </c>
    </row>
    <row r="145" spans="1:3">
      <c r="A145" s="152" t="s">
        <v>4697</v>
      </c>
      <c r="B145" s="153" t="s">
        <v>4698</v>
      </c>
      <c r="C145">
        <f t="shared" si="2"/>
        <v>11</v>
      </c>
    </row>
    <row r="146" spans="1:3">
      <c r="A146" s="152" t="s">
        <v>4699</v>
      </c>
      <c r="B146" s="153" t="s">
        <v>4700</v>
      </c>
      <c r="C146">
        <f t="shared" si="2"/>
        <v>11</v>
      </c>
    </row>
    <row r="147" spans="1:3">
      <c r="A147" s="152" t="s">
        <v>4701</v>
      </c>
      <c r="B147" s="153" t="s">
        <v>4702</v>
      </c>
      <c r="C147">
        <f t="shared" si="2"/>
        <v>11</v>
      </c>
    </row>
    <row r="148" spans="1:3">
      <c r="A148" s="152" t="s">
        <v>4703</v>
      </c>
      <c r="B148" s="153" t="s">
        <v>4704</v>
      </c>
      <c r="C148">
        <f t="shared" si="2"/>
        <v>11</v>
      </c>
    </row>
    <row r="149" spans="1:3">
      <c r="A149" s="152" t="s">
        <v>4705</v>
      </c>
      <c r="B149" s="153" t="s">
        <v>4706</v>
      </c>
      <c r="C149">
        <f t="shared" si="2"/>
        <v>11</v>
      </c>
    </row>
    <row r="150" spans="1:3">
      <c r="A150" s="152" t="s">
        <v>4707</v>
      </c>
      <c r="B150" s="153" t="s">
        <v>4708</v>
      </c>
      <c r="C150">
        <f t="shared" si="2"/>
        <v>11</v>
      </c>
    </row>
    <row r="151" spans="1:3">
      <c r="A151" s="152" t="s">
        <v>4709</v>
      </c>
      <c r="B151" s="153" t="s">
        <v>4710</v>
      </c>
      <c r="C151">
        <f t="shared" si="2"/>
        <v>11</v>
      </c>
    </row>
    <row r="152" spans="1:3">
      <c r="A152" s="152" t="s">
        <v>4711</v>
      </c>
      <c r="B152" s="153" t="s">
        <v>4712</v>
      </c>
      <c r="C152">
        <f t="shared" si="2"/>
        <v>11</v>
      </c>
    </row>
    <row r="153" spans="1:3">
      <c r="A153" s="152" t="s">
        <v>4713</v>
      </c>
      <c r="B153" s="153" t="s">
        <v>4714</v>
      </c>
      <c r="C153">
        <f t="shared" si="2"/>
        <v>11</v>
      </c>
    </row>
    <row r="154" spans="1:3">
      <c r="A154" s="152" t="s">
        <v>4715</v>
      </c>
      <c r="B154" s="153" t="s">
        <v>4716</v>
      </c>
      <c r="C154">
        <f t="shared" si="2"/>
        <v>11</v>
      </c>
    </row>
    <row r="155" spans="1:3">
      <c r="A155" s="152" t="s">
        <v>4717</v>
      </c>
      <c r="B155" s="153" t="s">
        <v>4718</v>
      </c>
      <c r="C155">
        <f t="shared" si="2"/>
        <v>11</v>
      </c>
    </row>
    <row r="156" spans="1:3">
      <c r="A156" s="152" t="s">
        <v>4719</v>
      </c>
      <c r="B156" s="153" t="s">
        <v>4720</v>
      </c>
      <c r="C156">
        <f t="shared" si="2"/>
        <v>11</v>
      </c>
    </row>
    <row r="157" spans="1:3">
      <c r="A157" s="152" t="s">
        <v>4721</v>
      </c>
      <c r="B157" s="153" t="s">
        <v>4722</v>
      </c>
      <c r="C157">
        <f t="shared" si="2"/>
        <v>11</v>
      </c>
    </row>
    <row r="158" spans="1:3">
      <c r="A158" s="152" t="s">
        <v>4723</v>
      </c>
      <c r="B158" s="153" t="s">
        <v>4724</v>
      </c>
      <c r="C158">
        <f t="shared" si="2"/>
        <v>11</v>
      </c>
    </row>
    <row r="159" spans="1:3">
      <c r="A159" s="152" t="s">
        <v>4725</v>
      </c>
      <c r="B159" s="153" t="s">
        <v>4726</v>
      </c>
      <c r="C159">
        <f t="shared" si="2"/>
        <v>11</v>
      </c>
    </row>
    <row r="160" spans="1:3">
      <c r="A160" s="152" t="s">
        <v>4727</v>
      </c>
      <c r="B160" s="153" t="s">
        <v>4728</v>
      </c>
      <c r="C160">
        <f t="shared" si="2"/>
        <v>11</v>
      </c>
    </row>
    <row r="161" spans="1:3">
      <c r="A161" s="152" t="s">
        <v>4729</v>
      </c>
      <c r="B161" s="153" t="s">
        <v>4730</v>
      </c>
      <c r="C161">
        <f t="shared" si="2"/>
        <v>11</v>
      </c>
    </row>
    <row r="162" spans="1:3">
      <c r="A162" s="152" t="s">
        <v>4731</v>
      </c>
      <c r="B162" s="153" t="s">
        <v>4732</v>
      </c>
      <c r="C162">
        <f t="shared" si="2"/>
        <v>11</v>
      </c>
    </row>
    <row r="163" spans="1:3">
      <c r="A163" s="152" t="s">
        <v>4733</v>
      </c>
      <c r="B163" s="153" t="s">
        <v>4734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4735</v>
      </c>
      <c r="B165" s="153" t="s">
        <v>4736</v>
      </c>
      <c r="C165">
        <f t="shared" si="2"/>
        <v>11</v>
      </c>
    </row>
    <row r="166" spans="1:3">
      <c r="A166" s="152" t="s">
        <v>4737</v>
      </c>
      <c r="B166" s="153" t="s">
        <v>4738</v>
      </c>
      <c r="C166">
        <f t="shared" si="2"/>
        <v>11</v>
      </c>
    </row>
    <row r="167" spans="1:3">
      <c r="A167" s="152" t="s">
        <v>4739</v>
      </c>
      <c r="B167" s="153" t="s">
        <v>4740</v>
      </c>
      <c r="C167">
        <f t="shared" si="2"/>
        <v>11</v>
      </c>
    </row>
    <row r="168" spans="1:3">
      <c r="A168" s="152" t="s">
        <v>4741</v>
      </c>
      <c r="B168" s="153" t="s">
        <v>4742</v>
      </c>
      <c r="C168">
        <f t="shared" si="2"/>
        <v>11</v>
      </c>
    </row>
    <row r="169" spans="1:3">
      <c r="A169" s="152" t="s">
        <v>4743</v>
      </c>
      <c r="B169" s="153" t="s">
        <v>4744</v>
      </c>
      <c r="C169">
        <f t="shared" si="2"/>
        <v>11</v>
      </c>
    </row>
    <row r="170" spans="1:3">
      <c r="A170" s="152" t="s">
        <v>4745</v>
      </c>
      <c r="B170" s="153" t="s">
        <v>4746</v>
      </c>
      <c r="C170">
        <f t="shared" si="2"/>
        <v>11</v>
      </c>
    </row>
    <row r="171" spans="1:3">
      <c r="A171" s="152" t="s">
        <v>4747</v>
      </c>
      <c r="B171" s="153" t="s">
        <v>4748</v>
      </c>
      <c r="C171">
        <f t="shared" si="2"/>
        <v>11</v>
      </c>
    </row>
    <row r="172" spans="1:3">
      <c r="A172" s="152" t="s">
        <v>4749</v>
      </c>
      <c r="B172" s="153" t="s">
        <v>4750</v>
      </c>
      <c r="C172">
        <f t="shared" si="2"/>
        <v>11</v>
      </c>
    </row>
    <row r="173" spans="1:3">
      <c r="A173" s="152" t="s">
        <v>4751</v>
      </c>
      <c r="B173" s="153" t="s">
        <v>4752</v>
      </c>
      <c r="C173">
        <f t="shared" si="2"/>
        <v>11</v>
      </c>
    </row>
    <row r="174" spans="1:3">
      <c r="A174" s="152" t="s">
        <v>4753</v>
      </c>
      <c r="B174" s="153" t="s">
        <v>4754</v>
      </c>
      <c r="C174">
        <f t="shared" si="2"/>
        <v>11</v>
      </c>
    </row>
    <row r="175" spans="1:3">
      <c r="A175" s="152" t="s">
        <v>4755</v>
      </c>
      <c r="B175" s="153" t="s">
        <v>4756</v>
      </c>
      <c r="C175">
        <f t="shared" si="2"/>
        <v>11</v>
      </c>
    </row>
    <row r="176" spans="1:3">
      <c r="A176" s="152" t="s">
        <v>4757</v>
      </c>
      <c r="B176" s="153" t="s">
        <v>4758</v>
      </c>
      <c r="C176">
        <f t="shared" si="2"/>
        <v>11</v>
      </c>
    </row>
    <row r="177" spans="1:3">
      <c r="A177" s="152" t="s">
        <v>4759</v>
      </c>
      <c r="B177" s="153" t="s">
        <v>4760</v>
      </c>
      <c r="C177">
        <f t="shared" si="2"/>
        <v>11</v>
      </c>
    </row>
    <row r="178" spans="1:3">
      <c r="A178" s="152" t="s">
        <v>4761</v>
      </c>
      <c r="B178" s="153" t="s">
        <v>4762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4763</v>
      </c>
      <c r="B181" s="153" t="s">
        <v>4764</v>
      </c>
      <c r="C181">
        <f t="shared" si="2"/>
        <v>11</v>
      </c>
    </row>
    <row r="182" spans="1:3">
      <c r="A182" s="152" t="s">
        <v>4765</v>
      </c>
      <c r="B182" s="153" t="s">
        <v>4766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4767</v>
      </c>
      <c r="B184" s="153" t="s">
        <v>4768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4769</v>
      </c>
      <c r="B186" s="153" t="s">
        <v>4770</v>
      </c>
      <c r="C186">
        <f t="shared" si="2"/>
        <v>11</v>
      </c>
    </row>
    <row r="187" spans="1:3">
      <c r="A187" s="152" t="s">
        <v>4771</v>
      </c>
      <c r="B187" s="153" t="s">
        <v>4772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4773</v>
      </c>
      <c r="B189" s="153" t="s">
        <v>4774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4775</v>
      </c>
      <c r="B192" s="153" t="s">
        <v>4776</v>
      </c>
      <c r="C192">
        <f t="shared" si="2"/>
        <v>11</v>
      </c>
    </row>
    <row r="193" spans="1:3">
      <c r="A193" s="152" t="s">
        <v>4777</v>
      </c>
      <c r="B193" s="153" t="s">
        <v>4778</v>
      </c>
      <c r="C193">
        <f t="shared" si="2"/>
        <v>11</v>
      </c>
    </row>
    <row r="194" spans="1:3">
      <c r="A194" s="152" t="s">
        <v>4779</v>
      </c>
      <c r="B194" s="153" t="s">
        <v>4780</v>
      </c>
      <c r="C194">
        <f t="shared" si="2"/>
        <v>11</v>
      </c>
    </row>
    <row r="195" spans="1:3">
      <c r="A195" s="152" t="s">
        <v>4781</v>
      </c>
      <c r="B195" s="153" t="s">
        <v>4782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4783</v>
      </c>
      <c r="B198" s="153" t="s">
        <v>4784</v>
      </c>
      <c r="C198">
        <f t="shared" ref="C198:C261" si="3">LEN(A198)</f>
        <v>11</v>
      </c>
    </row>
    <row r="199" spans="1:3">
      <c r="A199" s="152" t="s">
        <v>4785</v>
      </c>
      <c r="B199" s="153" t="s">
        <v>4786</v>
      </c>
      <c r="C199">
        <f t="shared" si="3"/>
        <v>11</v>
      </c>
    </row>
    <row r="200" spans="1:3">
      <c r="A200" s="152" t="s">
        <v>4787</v>
      </c>
      <c r="B200" s="153" t="s">
        <v>4788</v>
      </c>
      <c r="C200">
        <f t="shared" si="3"/>
        <v>11</v>
      </c>
    </row>
    <row r="201" spans="1:3">
      <c r="A201" s="152" t="s">
        <v>4789</v>
      </c>
      <c r="B201" s="153" t="s">
        <v>4790</v>
      </c>
      <c r="C201">
        <f t="shared" si="3"/>
        <v>11</v>
      </c>
    </row>
    <row r="202" spans="1:3">
      <c r="A202" s="152" t="s">
        <v>4791</v>
      </c>
      <c r="B202" s="153" t="s">
        <v>4792</v>
      </c>
      <c r="C202">
        <f t="shared" si="3"/>
        <v>11</v>
      </c>
    </row>
    <row r="203" spans="1:3">
      <c r="A203" s="152" t="s">
        <v>4793</v>
      </c>
      <c r="B203" s="153" t="s">
        <v>4794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4795</v>
      </c>
      <c r="B205" s="153" t="s">
        <v>4796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4797</v>
      </c>
      <c r="B208" s="153" t="s">
        <v>4798</v>
      </c>
      <c r="C208">
        <f t="shared" si="3"/>
        <v>11</v>
      </c>
    </row>
    <row r="209" spans="1:3">
      <c r="A209" s="152" t="s">
        <v>4799</v>
      </c>
      <c r="B209" s="153" t="s">
        <v>4800</v>
      </c>
      <c r="C209">
        <f t="shared" si="3"/>
        <v>11</v>
      </c>
    </row>
    <row r="210" spans="1:3">
      <c r="A210" s="152" t="s">
        <v>4801</v>
      </c>
      <c r="B210" s="153" t="s">
        <v>4802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4803</v>
      </c>
      <c r="B215" s="153" t="s">
        <v>4804</v>
      </c>
      <c r="C215">
        <f t="shared" si="3"/>
        <v>11</v>
      </c>
    </row>
    <row r="216" spans="1:3">
      <c r="A216" s="152" t="s">
        <v>4805</v>
      </c>
      <c r="B216" s="153" t="s">
        <v>4595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4806</v>
      </c>
      <c r="B220" s="153" t="s">
        <v>4807</v>
      </c>
      <c r="C220">
        <f t="shared" si="3"/>
        <v>11</v>
      </c>
    </row>
    <row r="221" spans="1:3">
      <c r="A221" s="152" t="s">
        <v>4808</v>
      </c>
      <c r="B221" s="153" t="s">
        <v>4809</v>
      </c>
      <c r="C221">
        <f t="shared" si="3"/>
        <v>11</v>
      </c>
    </row>
    <row r="222" spans="1:3">
      <c r="A222" s="152" t="s">
        <v>4810</v>
      </c>
      <c r="B222" s="153" t="s">
        <v>4811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4812</v>
      </c>
      <c r="B227" s="153" t="s">
        <v>4813</v>
      </c>
      <c r="C227">
        <f t="shared" si="3"/>
        <v>11</v>
      </c>
    </row>
    <row r="228" spans="1:3">
      <c r="A228" s="152" t="s">
        <v>4814</v>
      </c>
      <c r="B228" s="153" t="s">
        <v>4815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4816</v>
      </c>
      <c r="B232" s="153" t="s">
        <v>4817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4818</v>
      </c>
      <c r="B237" s="153" t="s">
        <v>4819</v>
      </c>
      <c r="C237">
        <f t="shared" si="3"/>
        <v>11</v>
      </c>
    </row>
    <row r="238" spans="1:3">
      <c r="A238" s="152" t="s">
        <v>4820</v>
      </c>
      <c r="B238" s="153" t="s">
        <v>4821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4822</v>
      </c>
      <c r="B241" s="153" t="s">
        <v>4823</v>
      </c>
      <c r="C241">
        <f t="shared" si="3"/>
        <v>11</v>
      </c>
    </row>
    <row r="242" spans="1:3">
      <c r="A242" s="152" t="s">
        <v>4824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4825</v>
      </c>
      <c r="B245" s="153" t="s">
        <v>4826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4827</v>
      </c>
      <c r="B247" s="153" t="s">
        <v>4828</v>
      </c>
      <c r="C247">
        <f t="shared" si="3"/>
        <v>11</v>
      </c>
    </row>
    <row r="248" spans="1:3">
      <c r="A248" s="152" t="s">
        <v>4829</v>
      </c>
      <c r="B248" s="153" t="s">
        <v>4830</v>
      </c>
      <c r="C248">
        <f t="shared" si="3"/>
        <v>11</v>
      </c>
    </row>
    <row r="249" spans="1:3">
      <c r="A249" s="152" t="s">
        <v>4831</v>
      </c>
      <c r="B249" s="153" t="s">
        <v>4832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4833</v>
      </c>
      <c r="B251" s="153" t="s">
        <v>4834</v>
      </c>
      <c r="C251">
        <f t="shared" si="3"/>
        <v>11</v>
      </c>
    </row>
    <row r="252" spans="1:3">
      <c r="A252" s="152" t="s">
        <v>4835</v>
      </c>
      <c r="B252" s="153" t="s">
        <v>4836</v>
      </c>
      <c r="C252">
        <f t="shared" si="3"/>
        <v>11</v>
      </c>
    </row>
    <row r="253" spans="1:3">
      <c r="A253" s="152" t="s">
        <v>4837</v>
      </c>
      <c r="B253" s="153" t="s">
        <v>4838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4839</v>
      </c>
      <c r="B255" s="153" t="s">
        <v>4840</v>
      </c>
      <c r="C255">
        <f t="shared" si="3"/>
        <v>11</v>
      </c>
    </row>
    <row r="256" spans="1:3">
      <c r="A256" s="152" t="s">
        <v>4841</v>
      </c>
      <c r="B256" s="153" t="s">
        <v>4842</v>
      </c>
      <c r="C256">
        <f t="shared" si="3"/>
        <v>11</v>
      </c>
    </row>
    <row r="257" spans="1:3">
      <c r="A257" s="152" t="s">
        <v>4843</v>
      </c>
      <c r="B257" s="153" t="s">
        <v>4844</v>
      </c>
      <c r="C257">
        <f t="shared" si="3"/>
        <v>11</v>
      </c>
    </row>
    <row r="258" spans="1:3">
      <c r="A258" s="152" t="s">
        <v>4845</v>
      </c>
      <c r="B258" s="153" t="s">
        <v>4846</v>
      </c>
      <c r="C258">
        <f t="shared" si="3"/>
        <v>11</v>
      </c>
    </row>
    <row r="259" spans="1:3">
      <c r="A259" s="152" t="s">
        <v>4847</v>
      </c>
      <c r="B259" s="153" t="s">
        <v>4848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4849</v>
      </c>
      <c r="B263" s="153" t="s">
        <v>4850</v>
      </c>
      <c r="C263">
        <f t="shared" si="4"/>
        <v>11</v>
      </c>
    </row>
    <row r="264" spans="1:3">
      <c r="A264" s="152" t="s">
        <v>4851</v>
      </c>
      <c r="B264" s="153" t="s">
        <v>4852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4853</v>
      </c>
      <c r="B268" s="153" t="s">
        <v>4854</v>
      </c>
      <c r="C268">
        <f t="shared" si="4"/>
        <v>11</v>
      </c>
    </row>
    <row r="269" spans="1:3">
      <c r="A269" s="152" t="s">
        <v>4855</v>
      </c>
      <c r="B269" s="153" t="s">
        <v>4856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4857</v>
      </c>
      <c r="B271" s="153" t="s">
        <v>4858</v>
      </c>
      <c r="C271">
        <f t="shared" si="4"/>
        <v>11</v>
      </c>
    </row>
    <row r="272" spans="1:3">
      <c r="A272" s="152" t="s">
        <v>4859</v>
      </c>
      <c r="B272" s="153" t="s">
        <v>4860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4861</v>
      </c>
      <c r="B274" s="153" t="s">
        <v>4862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4863</v>
      </c>
      <c r="B282" s="153" t="s">
        <v>4864</v>
      </c>
      <c r="C282">
        <f t="shared" si="4"/>
        <v>11</v>
      </c>
    </row>
    <row r="283" spans="1:3">
      <c r="A283" s="152" t="s">
        <v>4865</v>
      </c>
      <c r="B283" s="153" t="s">
        <v>4866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4867</v>
      </c>
      <c r="B287" s="153" t="s">
        <v>4868</v>
      </c>
      <c r="C287">
        <f t="shared" si="4"/>
        <v>11</v>
      </c>
    </row>
    <row r="288" spans="1:3">
      <c r="A288" s="152" t="s">
        <v>4869</v>
      </c>
      <c r="B288" s="153" t="s">
        <v>4870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4871</v>
      </c>
      <c r="B292" s="153" t="s">
        <v>4872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4873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4874</v>
      </c>
      <c r="B334" s="153" t="s">
        <v>4875</v>
      </c>
      <c r="C334">
        <f t="shared" si="5"/>
        <v>11</v>
      </c>
    </row>
    <row r="335" spans="1:3">
      <c r="A335" s="152" t="s">
        <v>4876</v>
      </c>
      <c r="B335" s="153" t="s">
        <v>4877</v>
      </c>
      <c r="C335">
        <f t="shared" si="5"/>
        <v>11</v>
      </c>
    </row>
    <row r="336" spans="1:3">
      <c r="A336" s="152" t="s">
        <v>4878</v>
      </c>
      <c r="B336" s="153" t="s">
        <v>4879</v>
      </c>
      <c r="C336">
        <f t="shared" si="5"/>
        <v>11</v>
      </c>
    </row>
    <row r="337" spans="1:3">
      <c r="A337" s="152" t="s">
        <v>4880</v>
      </c>
      <c r="B337" s="153" t="s">
        <v>4881</v>
      </c>
      <c r="C337">
        <f t="shared" si="5"/>
        <v>11</v>
      </c>
    </row>
    <row r="338" spans="1:3">
      <c r="A338" s="152" t="s">
        <v>4882</v>
      </c>
      <c r="B338" s="153" t="s">
        <v>4883</v>
      </c>
      <c r="C338">
        <f t="shared" si="5"/>
        <v>11</v>
      </c>
    </row>
    <row r="339" spans="1:3">
      <c r="A339" s="152" t="s">
        <v>4884</v>
      </c>
      <c r="B339" s="153" t="s">
        <v>4885</v>
      </c>
      <c r="C339">
        <f t="shared" si="5"/>
        <v>11</v>
      </c>
    </row>
    <row r="340" spans="1:3">
      <c r="A340" s="152" t="s">
        <v>4886</v>
      </c>
      <c r="B340" s="153" t="s">
        <v>4887</v>
      </c>
      <c r="C340">
        <f t="shared" si="5"/>
        <v>11</v>
      </c>
    </row>
    <row r="341" spans="1:3">
      <c r="A341" s="152" t="s">
        <v>4888</v>
      </c>
      <c r="B341" s="153" t="s">
        <v>4889</v>
      </c>
      <c r="C341">
        <f t="shared" si="5"/>
        <v>11</v>
      </c>
    </row>
    <row r="342" spans="1:3">
      <c r="A342" s="152" t="s">
        <v>4890</v>
      </c>
      <c r="B342" s="153" t="s">
        <v>3203</v>
      </c>
      <c r="C342">
        <f t="shared" si="5"/>
        <v>11</v>
      </c>
    </row>
    <row r="343" spans="1:3">
      <c r="A343" s="152" t="s">
        <v>4891</v>
      </c>
      <c r="B343" s="153" t="s">
        <v>4892</v>
      </c>
      <c r="C343">
        <f t="shared" si="5"/>
        <v>11</v>
      </c>
    </row>
    <row r="344" spans="1:3">
      <c r="A344" s="152" t="s">
        <v>4893</v>
      </c>
      <c r="B344" s="153" t="s">
        <v>3199</v>
      </c>
      <c r="C344">
        <f t="shared" si="5"/>
        <v>11</v>
      </c>
    </row>
    <row r="345" spans="1:3">
      <c r="A345" s="152" t="s">
        <v>4894</v>
      </c>
      <c r="B345" s="153" t="s">
        <v>4895</v>
      </c>
      <c r="C345">
        <f t="shared" si="5"/>
        <v>11</v>
      </c>
    </row>
    <row r="346" spans="1:3">
      <c r="A346" s="152" t="s">
        <v>4896</v>
      </c>
      <c r="B346" s="153" t="s">
        <v>4897</v>
      </c>
      <c r="C346">
        <f t="shared" si="5"/>
        <v>11</v>
      </c>
    </row>
    <row r="347" spans="1:3">
      <c r="A347" s="152" t="s">
        <v>4898</v>
      </c>
      <c r="B347" s="153" t="s">
        <v>4899</v>
      </c>
      <c r="C347">
        <f t="shared" si="5"/>
        <v>11</v>
      </c>
    </row>
    <row r="348" spans="1:3">
      <c r="A348" s="152" t="s">
        <v>4900</v>
      </c>
      <c r="B348" s="153" t="s">
        <v>4901</v>
      </c>
      <c r="C348">
        <f t="shared" si="5"/>
        <v>11</v>
      </c>
    </row>
    <row r="349" spans="1:3">
      <c r="A349" s="152" t="s">
        <v>4902</v>
      </c>
      <c r="B349" s="153" t="s">
        <v>4903</v>
      </c>
      <c r="C349">
        <f t="shared" si="5"/>
        <v>11</v>
      </c>
    </row>
    <row r="350" spans="1:3">
      <c r="A350" s="152" t="s">
        <v>4904</v>
      </c>
      <c r="B350" s="153" t="s">
        <v>4905</v>
      </c>
      <c r="C350">
        <f t="shared" si="5"/>
        <v>11</v>
      </c>
    </row>
    <row r="351" spans="1:3">
      <c r="A351" s="152" t="s">
        <v>4906</v>
      </c>
      <c r="B351" s="153" t="s">
        <v>4907</v>
      </c>
      <c r="C351">
        <f t="shared" si="5"/>
        <v>11</v>
      </c>
    </row>
    <row r="352" spans="1:3">
      <c r="A352" s="152" t="s">
        <v>4908</v>
      </c>
      <c r="B352" s="153" t="s">
        <v>4909</v>
      </c>
      <c r="C352">
        <f t="shared" si="5"/>
        <v>11</v>
      </c>
    </row>
    <row r="353" spans="1:3">
      <c r="A353" s="152" t="s">
        <v>4910</v>
      </c>
      <c r="B353" s="153" t="s">
        <v>4911</v>
      </c>
      <c r="C353">
        <f t="shared" si="5"/>
        <v>11</v>
      </c>
    </row>
    <row r="354" spans="1:3">
      <c r="A354" s="152" t="s">
        <v>4912</v>
      </c>
      <c r="B354" s="153" t="s">
        <v>4913</v>
      </c>
      <c r="C354">
        <f t="shared" si="5"/>
        <v>11</v>
      </c>
    </row>
    <row r="355" spans="1:3">
      <c r="A355" s="152" t="s">
        <v>4914</v>
      </c>
      <c r="B355" s="153" t="s">
        <v>4915</v>
      </c>
      <c r="C355">
        <f t="shared" si="5"/>
        <v>11</v>
      </c>
    </row>
    <row r="356" spans="1:3">
      <c r="A356" s="152" t="s">
        <v>4916</v>
      </c>
      <c r="B356" s="153" t="s">
        <v>4917</v>
      </c>
      <c r="C356">
        <f t="shared" si="5"/>
        <v>11</v>
      </c>
    </row>
    <row r="357" spans="1:3">
      <c r="A357" s="152" t="s">
        <v>4918</v>
      </c>
      <c r="B357" s="153" t="s">
        <v>4919</v>
      </c>
      <c r="C357">
        <f t="shared" si="5"/>
        <v>11</v>
      </c>
    </row>
    <row r="358" spans="1:3">
      <c r="A358" s="152" t="s">
        <v>4920</v>
      </c>
      <c r="B358" s="153" t="s">
        <v>4921</v>
      </c>
      <c r="C358">
        <f t="shared" si="5"/>
        <v>11</v>
      </c>
    </row>
    <row r="359" spans="1:3">
      <c r="A359" s="152" t="s">
        <v>4922</v>
      </c>
      <c r="B359" s="153" t="s">
        <v>4923</v>
      </c>
      <c r="C359">
        <f t="shared" si="5"/>
        <v>11</v>
      </c>
    </row>
    <row r="360" spans="1:3">
      <c r="A360" s="152" t="s">
        <v>4924</v>
      </c>
      <c r="B360" s="153" t="s">
        <v>4925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4926</v>
      </c>
      <c r="B362" s="153" t="s">
        <v>4927</v>
      </c>
      <c r="C362">
        <f t="shared" si="5"/>
        <v>11</v>
      </c>
    </row>
    <row r="363" spans="1:3">
      <c r="A363" s="152" t="s">
        <v>4928</v>
      </c>
      <c r="B363" s="153" t="s">
        <v>4929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4930</v>
      </c>
      <c r="B368" s="153" t="s">
        <v>4931</v>
      </c>
      <c r="C368">
        <f t="shared" si="5"/>
        <v>11</v>
      </c>
    </row>
    <row r="369" spans="1:3">
      <c r="A369" s="152" t="s">
        <v>4932</v>
      </c>
      <c r="B369" s="153" t="s">
        <v>4933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4934</v>
      </c>
      <c r="B372" s="153" t="s">
        <v>4935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4936</v>
      </c>
      <c r="B377" s="153" t="s">
        <v>4937</v>
      </c>
      <c r="C377">
        <f t="shared" si="5"/>
        <v>11</v>
      </c>
    </row>
    <row r="378" spans="1:3">
      <c r="A378" s="152" t="s">
        <v>4938</v>
      </c>
      <c r="B378" s="153" t="s">
        <v>4939</v>
      </c>
      <c r="C378">
        <f t="shared" si="5"/>
        <v>11</v>
      </c>
    </row>
    <row r="379" spans="1:3">
      <c r="A379" s="152" t="s">
        <v>4940</v>
      </c>
      <c r="B379" s="153" t="s">
        <v>4941</v>
      </c>
      <c r="C379">
        <f t="shared" si="5"/>
        <v>11</v>
      </c>
    </row>
    <row r="380" spans="1:3">
      <c r="A380" s="152" t="s">
        <v>4942</v>
      </c>
      <c r="B380" s="153" t="s">
        <v>4943</v>
      </c>
      <c r="C380">
        <f t="shared" si="5"/>
        <v>11</v>
      </c>
    </row>
    <row r="381" spans="1:3">
      <c r="A381" s="152" t="s">
        <v>4944</v>
      </c>
      <c r="B381" s="153" t="s">
        <v>4945</v>
      </c>
      <c r="C381">
        <f t="shared" si="5"/>
        <v>11</v>
      </c>
    </row>
    <row r="382" spans="1:3">
      <c r="A382" s="152" t="s">
        <v>4946</v>
      </c>
      <c r="B382" s="153" t="s">
        <v>4947</v>
      </c>
      <c r="C382">
        <f t="shared" si="5"/>
        <v>11</v>
      </c>
    </row>
    <row r="383" spans="1:3">
      <c r="A383" s="152" t="s">
        <v>4948</v>
      </c>
      <c r="B383" s="153" t="s">
        <v>4949</v>
      </c>
      <c r="C383">
        <f t="shared" si="5"/>
        <v>11</v>
      </c>
    </row>
    <row r="384" spans="1:3">
      <c r="A384" s="152" t="s">
        <v>4950</v>
      </c>
      <c r="B384" s="153" t="s">
        <v>4951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4952</v>
      </c>
      <c r="B395" s="153" t="s">
        <v>4953</v>
      </c>
      <c r="C395">
        <f t="shared" si="6"/>
        <v>11</v>
      </c>
    </row>
    <row r="396" spans="1:3">
      <c r="A396" s="152" t="s">
        <v>4954</v>
      </c>
      <c r="B396" s="153" t="s">
        <v>4955</v>
      </c>
      <c r="C396">
        <f t="shared" si="6"/>
        <v>11</v>
      </c>
    </row>
    <row r="397" spans="1:3">
      <c r="A397" s="152" t="s">
        <v>4956</v>
      </c>
      <c r="B397" s="153" t="s">
        <v>4957</v>
      </c>
      <c r="C397">
        <f t="shared" si="6"/>
        <v>11</v>
      </c>
    </row>
    <row r="398" spans="1:3">
      <c r="A398" s="152" t="s">
        <v>4958</v>
      </c>
      <c r="B398" s="153" t="s">
        <v>4959</v>
      </c>
      <c r="C398">
        <f t="shared" si="6"/>
        <v>11</v>
      </c>
    </row>
    <row r="399" spans="1:3">
      <c r="A399" s="152" t="s">
        <v>4960</v>
      </c>
      <c r="B399" s="153" t="s">
        <v>4961</v>
      </c>
      <c r="C399">
        <f t="shared" si="6"/>
        <v>11</v>
      </c>
    </row>
    <row r="400" spans="1:3">
      <c r="A400" s="152" t="s">
        <v>4962</v>
      </c>
      <c r="B400" s="153" t="s">
        <v>4963</v>
      </c>
      <c r="C400">
        <f t="shared" si="6"/>
        <v>11</v>
      </c>
    </row>
    <row r="401" spans="1:3">
      <c r="A401" s="152" t="s">
        <v>4964</v>
      </c>
      <c r="B401" s="153" t="s">
        <v>4965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4966</v>
      </c>
      <c r="B403" s="153" t="s">
        <v>4967</v>
      </c>
      <c r="C403">
        <f t="shared" si="6"/>
        <v>11</v>
      </c>
    </row>
    <row r="404" spans="1:3">
      <c r="A404" s="152" t="s">
        <v>4968</v>
      </c>
      <c r="B404" s="153" t="s">
        <v>4969</v>
      </c>
      <c r="C404">
        <f t="shared" si="6"/>
        <v>11</v>
      </c>
    </row>
    <row r="405" spans="1:3">
      <c r="A405" s="152" t="s">
        <v>4970</v>
      </c>
      <c r="B405" s="153" t="s">
        <v>4971</v>
      </c>
      <c r="C405">
        <f t="shared" si="6"/>
        <v>11</v>
      </c>
    </row>
    <row r="406" spans="1:3">
      <c r="A406" s="152" t="s">
        <v>4972</v>
      </c>
      <c r="B406" s="153" t="s">
        <v>4973</v>
      </c>
      <c r="C406">
        <f t="shared" si="6"/>
        <v>11</v>
      </c>
    </row>
    <row r="407" spans="1:3">
      <c r="A407" s="152" t="s">
        <v>4974</v>
      </c>
      <c r="B407" s="153" t="s">
        <v>4975</v>
      </c>
      <c r="C407">
        <f t="shared" si="6"/>
        <v>11</v>
      </c>
    </row>
    <row r="408" spans="1:3">
      <c r="A408" s="152" t="s">
        <v>4976</v>
      </c>
      <c r="B408" s="153" t="s">
        <v>4977</v>
      </c>
      <c r="C408">
        <f t="shared" si="6"/>
        <v>11</v>
      </c>
    </row>
    <row r="409" spans="1:3">
      <c r="A409" s="152" t="s">
        <v>4978</v>
      </c>
      <c r="B409" s="153" t="s">
        <v>4979</v>
      </c>
      <c r="C409">
        <f t="shared" si="6"/>
        <v>11</v>
      </c>
    </row>
    <row r="410" spans="1:3">
      <c r="A410" s="152" t="s">
        <v>4980</v>
      </c>
      <c r="B410" s="153" t="s">
        <v>4981</v>
      </c>
      <c r="C410">
        <f t="shared" si="6"/>
        <v>11</v>
      </c>
    </row>
    <row r="411" spans="1:3">
      <c r="A411" s="152" t="s">
        <v>4982</v>
      </c>
      <c r="B411" s="153" t="s">
        <v>4983</v>
      </c>
      <c r="C411">
        <f t="shared" si="6"/>
        <v>11</v>
      </c>
    </row>
    <row r="412" spans="1:3">
      <c r="A412" s="152" t="s">
        <v>4984</v>
      </c>
      <c r="B412" s="153" t="s">
        <v>4985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4986</v>
      </c>
      <c r="B414" s="153" t="s">
        <v>4987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4988</v>
      </c>
      <c r="B416" s="153" t="s">
        <v>4989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4990</v>
      </c>
      <c r="B423" s="153" t="s">
        <v>4991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4992</v>
      </c>
      <c r="B438" s="153" t="s">
        <v>4993</v>
      </c>
      <c r="C438">
        <f t="shared" si="6"/>
        <v>11</v>
      </c>
    </row>
    <row r="439" spans="1:3">
      <c r="A439" s="152" t="s">
        <v>4994</v>
      </c>
      <c r="B439" s="153" t="s">
        <v>4995</v>
      </c>
      <c r="C439">
        <f t="shared" si="6"/>
        <v>11</v>
      </c>
    </row>
    <row r="440" spans="1:3">
      <c r="A440" s="152" t="s">
        <v>4996</v>
      </c>
      <c r="B440" s="153" t="s">
        <v>4997</v>
      </c>
      <c r="C440">
        <f t="shared" si="6"/>
        <v>11</v>
      </c>
    </row>
    <row r="441" spans="1:3">
      <c r="A441" s="152" t="s">
        <v>4998</v>
      </c>
      <c r="B441" s="153" t="s">
        <v>4999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5000</v>
      </c>
      <c r="B443" s="153" t="s">
        <v>5001</v>
      </c>
      <c r="C443">
        <f t="shared" si="6"/>
        <v>11</v>
      </c>
    </row>
    <row r="444" spans="1:3">
      <c r="A444" s="152" t="s">
        <v>5002</v>
      </c>
      <c r="B444" s="153" t="s">
        <v>5003</v>
      </c>
      <c r="C444">
        <f t="shared" si="6"/>
        <v>11</v>
      </c>
    </row>
    <row r="445" spans="1:3">
      <c r="A445" s="152" t="s">
        <v>5004</v>
      </c>
      <c r="B445" s="153" t="s">
        <v>5005</v>
      </c>
      <c r="C445">
        <f t="shared" si="6"/>
        <v>11</v>
      </c>
    </row>
    <row r="446" spans="1:3">
      <c r="A446" s="152" t="s">
        <v>5006</v>
      </c>
      <c r="B446" s="153" t="s">
        <v>5007</v>
      </c>
      <c r="C446">
        <f t="shared" si="6"/>
        <v>11</v>
      </c>
    </row>
    <row r="447" spans="1:3">
      <c r="A447" s="152" t="s">
        <v>5008</v>
      </c>
      <c r="B447" s="153" t="s">
        <v>5009</v>
      </c>
      <c r="C447">
        <f t="shared" si="6"/>
        <v>11</v>
      </c>
    </row>
    <row r="448" spans="1:3">
      <c r="A448" s="152" t="s">
        <v>5010</v>
      </c>
      <c r="B448" s="153" t="s">
        <v>5011</v>
      </c>
      <c r="C448">
        <f t="shared" si="6"/>
        <v>11</v>
      </c>
    </row>
    <row r="449" spans="1:3">
      <c r="A449" s="152" t="s">
        <v>5012</v>
      </c>
      <c r="B449" s="153" t="s">
        <v>5013</v>
      </c>
      <c r="C449">
        <f t="shared" si="6"/>
        <v>11</v>
      </c>
    </row>
    <row r="450" spans="1:3">
      <c r="A450" s="152" t="s">
        <v>5014</v>
      </c>
      <c r="B450" s="153" t="s">
        <v>5015</v>
      </c>
      <c r="C450">
        <f t="shared" si="6"/>
        <v>11</v>
      </c>
    </row>
    <row r="451" spans="1:3">
      <c r="A451" s="152" t="s">
        <v>5016</v>
      </c>
      <c r="B451" s="153" t="s">
        <v>5017</v>
      </c>
      <c r="C451">
        <f t="shared" si="6"/>
        <v>11</v>
      </c>
    </row>
    <row r="452" spans="1:3">
      <c r="A452" s="152" t="s">
        <v>5018</v>
      </c>
      <c r="B452" s="153" t="s">
        <v>5019</v>
      </c>
      <c r="C452">
        <f t="shared" si="6"/>
        <v>11</v>
      </c>
    </row>
    <row r="453" spans="1:3">
      <c r="A453" s="152" t="s">
        <v>5020</v>
      </c>
      <c r="B453" s="153" t="s">
        <v>5021</v>
      </c>
      <c r="C453">
        <f t="shared" si="6"/>
        <v>11</v>
      </c>
    </row>
    <row r="454" spans="1:3">
      <c r="A454" s="152" t="s">
        <v>5022</v>
      </c>
      <c r="B454" s="153" t="s">
        <v>5023</v>
      </c>
      <c r="C454">
        <f t="shared" ref="C454:C517" si="7">LEN(A454)</f>
        <v>11</v>
      </c>
    </row>
    <row r="455" spans="1:3">
      <c r="A455" s="152" t="s">
        <v>5024</v>
      </c>
      <c r="B455" s="153" t="s">
        <v>5025</v>
      </c>
      <c r="C455">
        <f t="shared" si="7"/>
        <v>11</v>
      </c>
    </row>
    <row r="456" spans="1:3">
      <c r="A456" s="152" t="s">
        <v>5026</v>
      </c>
      <c r="B456" s="153" t="s">
        <v>5027</v>
      </c>
      <c r="C456">
        <f t="shared" si="7"/>
        <v>11</v>
      </c>
    </row>
    <row r="457" spans="1:3">
      <c r="A457" s="152" t="s">
        <v>5028</v>
      </c>
      <c r="B457" s="153" t="s">
        <v>5029</v>
      </c>
      <c r="C457">
        <f t="shared" si="7"/>
        <v>11</v>
      </c>
    </row>
    <row r="458" spans="1:3">
      <c r="A458" s="152" t="s">
        <v>5030</v>
      </c>
      <c r="B458" s="153" t="s">
        <v>5031</v>
      </c>
      <c r="C458">
        <f t="shared" si="7"/>
        <v>11</v>
      </c>
    </row>
    <row r="459" spans="1:3">
      <c r="A459" s="152" t="s">
        <v>5032</v>
      </c>
      <c r="B459" s="153" t="s">
        <v>5033</v>
      </c>
      <c r="C459">
        <f t="shared" si="7"/>
        <v>11</v>
      </c>
    </row>
    <row r="460" spans="1:3">
      <c r="A460" s="152" t="s">
        <v>5034</v>
      </c>
      <c r="B460" s="153" t="s">
        <v>5035</v>
      </c>
      <c r="C460">
        <f t="shared" si="7"/>
        <v>11</v>
      </c>
    </row>
    <row r="461" spans="1:3">
      <c r="A461" s="152" t="s">
        <v>5036</v>
      </c>
      <c r="B461" s="153" t="s">
        <v>5029</v>
      </c>
      <c r="C461">
        <f t="shared" si="7"/>
        <v>11</v>
      </c>
    </row>
    <row r="462" spans="1:3">
      <c r="A462" s="152" t="s">
        <v>5037</v>
      </c>
      <c r="B462" s="153" t="s">
        <v>5031</v>
      </c>
      <c r="C462">
        <f t="shared" si="7"/>
        <v>11</v>
      </c>
    </row>
    <row r="463" spans="1:3">
      <c r="A463" s="152" t="s">
        <v>5038</v>
      </c>
      <c r="B463" s="153" t="s">
        <v>5039</v>
      </c>
      <c r="C463">
        <f t="shared" si="7"/>
        <v>11</v>
      </c>
    </row>
    <row r="464" spans="1:3">
      <c r="A464" s="152" t="s">
        <v>5040</v>
      </c>
      <c r="B464" s="153" t="s">
        <v>5041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5042</v>
      </c>
      <c r="B478" s="153" t="s">
        <v>5043</v>
      </c>
      <c r="C478">
        <f t="shared" si="7"/>
        <v>11</v>
      </c>
    </row>
    <row r="479" spans="1:3">
      <c r="A479" s="152" t="s">
        <v>5044</v>
      </c>
      <c r="B479" s="153" t="s">
        <v>5045</v>
      </c>
      <c r="C479">
        <f t="shared" si="7"/>
        <v>11</v>
      </c>
    </row>
    <row r="480" spans="1:3">
      <c r="A480" s="152" t="s">
        <v>5046</v>
      </c>
      <c r="B480" s="153" t="s">
        <v>5047</v>
      </c>
      <c r="C480">
        <f t="shared" si="7"/>
        <v>11</v>
      </c>
    </row>
    <row r="481" spans="1:3">
      <c r="A481" s="152" t="s">
        <v>5048</v>
      </c>
      <c r="B481" s="153" t="s">
        <v>5049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5050</v>
      </c>
      <c r="B484" s="153" t="s">
        <v>5051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5052</v>
      </c>
      <c r="B488" s="153" t="s">
        <v>5053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5054</v>
      </c>
      <c r="B490" s="153" t="s">
        <v>5055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5056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5057</v>
      </c>
      <c r="B496" s="153" t="s">
        <v>5058</v>
      </c>
      <c r="C496">
        <f t="shared" si="7"/>
        <v>11</v>
      </c>
    </row>
    <row r="497" spans="1:3">
      <c r="A497" s="152" t="s">
        <v>5059</v>
      </c>
      <c r="B497" s="153" t="s">
        <v>5060</v>
      </c>
      <c r="C497">
        <f t="shared" si="7"/>
        <v>11</v>
      </c>
    </row>
    <row r="498" spans="1:3">
      <c r="A498" s="152" t="s">
        <v>5061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5062</v>
      </c>
      <c r="B500" s="153" t="s">
        <v>5063</v>
      </c>
      <c r="C500">
        <f t="shared" si="7"/>
        <v>11</v>
      </c>
    </row>
    <row r="501" spans="1:3">
      <c r="A501" s="152" t="s">
        <v>5064</v>
      </c>
      <c r="B501" s="153" t="s">
        <v>5065</v>
      </c>
      <c r="C501">
        <f t="shared" si="7"/>
        <v>11</v>
      </c>
    </row>
    <row r="502" spans="1:3">
      <c r="A502" s="152" t="s">
        <v>5066</v>
      </c>
      <c r="B502" s="153" t="s">
        <v>5067</v>
      </c>
      <c r="C502">
        <f t="shared" si="7"/>
        <v>11</v>
      </c>
    </row>
    <row r="503" spans="1:3">
      <c r="A503" s="152" t="s">
        <v>5068</v>
      </c>
      <c r="B503" s="153" t="s">
        <v>5069</v>
      </c>
      <c r="C503">
        <f t="shared" si="7"/>
        <v>11</v>
      </c>
    </row>
    <row r="504" spans="1:3">
      <c r="A504" s="152" t="s">
        <v>5070</v>
      </c>
      <c r="B504" s="153" t="s">
        <v>5071</v>
      </c>
      <c r="C504">
        <f t="shared" si="7"/>
        <v>11</v>
      </c>
    </row>
    <row r="505" spans="1:3">
      <c r="A505" s="152" t="s">
        <v>5072</v>
      </c>
      <c r="B505" s="153" t="s">
        <v>5073</v>
      </c>
      <c r="C505">
        <f t="shared" si="7"/>
        <v>11</v>
      </c>
    </row>
    <row r="506" spans="1:3">
      <c r="A506" s="152" t="s">
        <v>5074</v>
      </c>
      <c r="B506" s="153" t="s">
        <v>5075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5076</v>
      </c>
      <c r="B508" s="153" t="s">
        <v>5077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5078</v>
      </c>
      <c r="B525" s="153" t="s">
        <v>5079</v>
      </c>
      <c r="C525">
        <f t="shared" si="8"/>
        <v>11</v>
      </c>
    </row>
    <row r="526" spans="1:3">
      <c r="A526" s="152" t="s">
        <v>5080</v>
      </c>
      <c r="B526" s="153" t="s">
        <v>5081</v>
      </c>
      <c r="C526">
        <f t="shared" si="8"/>
        <v>11</v>
      </c>
    </row>
    <row r="527" spans="1:3">
      <c r="A527" s="152" t="s">
        <v>5082</v>
      </c>
      <c r="B527" s="153" t="s">
        <v>5083</v>
      </c>
      <c r="C527">
        <f t="shared" si="8"/>
        <v>11</v>
      </c>
    </row>
    <row r="528" spans="1:3">
      <c r="A528" s="152" t="s">
        <v>5084</v>
      </c>
      <c r="B528" s="153" t="s">
        <v>5085</v>
      </c>
      <c r="C528">
        <f t="shared" si="8"/>
        <v>11</v>
      </c>
    </row>
    <row r="529" spans="1:3">
      <c r="A529" s="152" t="s">
        <v>5086</v>
      </c>
      <c r="B529" s="153" t="s">
        <v>5087</v>
      </c>
      <c r="C529">
        <f t="shared" si="8"/>
        <v>11</v>
      </c>
    </row>
    <row r="530" spans="1:3">
      <c r="A530" s="152" t="s">
        <v>5088</v>
      </c>
      <c r="B530" s="153" t="s">
        <v>5089</v>
      </c>
      <c r="C530">
        <f t="shared" si="8"/>
        <v>11</v>
      </c>
    </row>
    <row r="531" spans="1:3">
      <c r="A531" s="152" t="s">
        <v>5090</v>
      </c>
      <c r="B531" s="153" t="s">
        <v>5091</v>
      </c>
      <c r="C531">
        <f t="shared" si="8"/>
        <v>11</v>
      </c>
    </row>
    <row r="532" spans="1:3">
      <c r="A532" s="152" t="s">
        <v>5092</v>
      </c>
      <c r="B532" s="153" t="s">
        <v>5087</v>
      </c>
      <c r="C532">
        <f t="shared" si="8"/>
        <v>11</v>
      </c>
    </row>
    <row r="533" spans="1:3">
      <c r="A533" s="152" t="s">
        <v>5093</v>
      </c>
      <c r="B533" s="153" t="s">
        <v>5094</v>
      </c>
      <c r="C533">
        <f t="shared" si="8"/>
        <v>11</v>
      </c>
    </row>
    <row r="534" spans="1:3">
      <c r="A534" s="152" t="s">
        <v>5095</v>
      </c>
      <c r="B534" s="153" t="s">
        <v>5091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5096</v>
      </c>
      <c r="B538" s="153" t="s">
        <v>5097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5098</v>
      </c>
      <c r="B540" s="153" t="s">
        <v>5099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5100</v>
      </c>
      <c r="B543" s="153" t="s">
        <v>5101</v>
      </c>
      <c r="C543">
        <f t="shared" si="8"/>
        <v>11</v>
      </c>
    </row>
    <row r="544" spans="1:3">
      <c r="A544" s="152" t="s">
        <v>5102</v>
      </c>
      <c r="B544" s="153" t="s">
        <v>5103</v>
      </c>
      <c r="C544">
        <f t="shared" si="8"/>
        <v>11</v>
      </c>
    </row>
    <row r="545" spans="1:3">
      <c r="A545" s="152" t="s">
        <v>5104</v>
      </c>
      <c r="B545" s="153" t="s">
        <v>5105</v>
      </c>
      <c r="C545">
        <f t="shared" si="8"/>
        <v>11</v>
      </c>
    </row>
    <row r="546" spans="1:3">
      <c r="A546" s="152" t="s">
        <v>5106</v>
      </c>
      <c r="B546" s="153" t="s">
        <v>5107</v>
      </c>
      <c r="C546">
        <f t="shared" si="8"/>
        <v>11</v>
      </c>
    </row>
    <row r="547" spans="1:3">
      <c r="A547" s="152" t="s">
        <v>5108</v>
      </c>
      <c r="B547" s="153" t="s">
        <v>5109</v>
      </c>
      <c r="C547">
        <f t="shared" si="8"/>
        <v>11</v>
      </c>
    </row>
    <row r="548" spans="1:3">
      <c r="A548" s="152" t="s">
        <v>5110</v>
      </c>
      <c r="B548" s="153" t="s">
        <v>5111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5112</v>
      </c>
      <c r="B553" s="153" t="s">
        <v>5113</v>
      </c>
      <c r="C553">
        <f t="shared" si="8"/>
        <v>11</v>
      </c>
    </row>
    <row r="554" spans="1:3">
      <c r="A554" s="152" t="s">
        <v>5114</v>
      </c>
      <c r="B554" s="153" t="s">
        <v>5115</v>
      </c>
      <c r="C554">
        <f t="shared" si="8"/>
        <v>11</v>
      </c>
    </row>
    <row r="555" spans="1:3">
      <c r="A555" s="152" t="s">
        <v>5116</v>
      </c>
      <c r="B555" s="153" t="s">
        <v>5117</v>
      </c>
      <c r="C555">
        <f t="shared" si="8"/>
        <v>11</v>
      </c>
    </row>
    <row r="556" spans="1:3">
      <c r="A556" s="152" t="s">
        <v>5118</v>
      </c>
      <c r="B556" s="153" t="s">
        <v>5119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5120</v>
      </c>
      <c r="B558" s="153" t="s">
        <v>5121</v>
      </c>
      <c r="C558">
        <f t="shared" si="8"/>
        <v>11</v>
      </c>
    </row>
    <row r="559" spans="1:3">
      <c r="A559" s="152" t="s">
        <v>5122</v>
      </c>
      <c r="B559" s="153" t="s">
        <v>5123</v>
      </c>
      <c r="C559">
        <f t="shared" si="8"/>
        <v>11</v>
      </c>
    </row>
    <row r="560" spans="1:3">
      <c r="A560" s="152" t="s">
        <v>5124</v>
      </c>
      <c r="B560" s="153" t="s">
        <v>5125</v>
      </c>
      <c r="C560">
        <f t="shared" si="8"/>
        <v>11</v>
      </c>
    </row>
    <row r="561" spans="1:3">
      <c r="A561" s="152" t="s">
        <v>5126</v>
      </c>
      <c r="B561" s="153" t="s">
        <v>5127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5128</v>
      </c>
      <c r="B563" s="153" t="s">
        <v>5129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5130</v>
      </c>
      <c r="B565" s="153" t="s">
        <v>710</v>
      </c>
      <c r="C565">
        <f t="shared" si="8"/>
        <v>11</v>
      </c>
    </row>
    <row r="566" spans="1:3">
      <c r="A566" s="152" t="s">
        <v>5131</v>
      </c>
      <c r="B566" s="153" t="s">
        <v>710</v>
      </c>
      <c r="C566">
        <f t="shared" si="8"/>
        <v>11</v>
      </c>
    </row>
    <row r="567" spans="1:3">
      <c r="A567" s="152" t="s">
        <v>5132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5133</v>
      </c>
      <c r="B569" s="153" t="s">
        <v>5134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5135</v>
      </c>
      <c r="B571" s="153" t="s">
        <v>712</v>
      </c>
      <c r="C571">
        <f t="shared" si="8"/>
        <v>11</v>
      </c>
    </row>
    <row r="572" spans="1:3">
      <c r="A572" s="152" t="s">
        <v>5136</v>
      </c>
      <c r="B572" s="153" t="s">
        <v>5137</v>
      </c>
      <c r="C572">
        <f t="shared" si="8"/>
        <v>11</v>
      </c>
    </row>
    <row r="573" spans="1:3">
      <c r="A573" s="152" t="s">
        <v>5138</v>
      </c>
      <c r="B573" s="153" t="s">
        <v>5139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5140</v>
      </c>
      <c r="B577" s="153" t="s">
        <v>5141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5142</v>
      </c>
      <c r="B581" s="153" t="s">
        <v>5143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5144</v>
      </c>
      <c r="B583" s="153" t="s">
        <v>5145</v>
      </c>
      <c r="C583">
        <f t="shared" si="9"/>
        <v>11</v>
      </c>
    </row>
    <row r="584" spans="1:3">
      <c r="A584" s="152" t="s">
        <v>5146</v>
      </c>
      <c r="B584" s="153" t="s">
        <v>5147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5148</v>
      </c>
      <c r="B588" s="153" t="s">
        <v>5149</v>
      </c>
      <c r="C588">
        <f t="shared" si="9"/>
        <v>11</v>
      </c>
    </row>
    <row r="589" spans="1:3">
      <c r="A589" s="152" t="s">
        <v>5150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5151</v>
      </c>
      <c r="B591" s="153" t="s">
        <v>5152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5153</v>
      </c>
      <c r="B593" s="153" t="s">
        <v>5154</v>
      </c>
      <c r="C593">
        <f t="shared" si="9"/>
        <v>11</v>
      </c>
    </row>
    <row r="594" spans="1:3">
      <c r="A594" s="152" t="s">
        <v>5155</v>
      </c>
      <c r="B594" s="153" t="s">
        <v>5156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5157</v>
      </c>
      <c r="B598" s="153" t="s">
        <v>5158</v>
      </c>
      <c r="C598">
        <f t="shared" si="9"/>
        <v>11</v>
      </c>
    </row>
    <row r="599" spans="1:3">
      <c r="A599" s="152" t="s">
        <v>5159</v>
      </c>
      <c r="B599" s="153" t="s">
        <v>5160</v>
      </c>
      <c r="C599">
        <f t="shared" si="9"/>
        <v>11</v>
      </c>
    </row>
    <row r="600" spans="1:3">
      <c r="A600" s="152" t="s">
        <v>5161</v>
      </c>
      <c r="B600" s="153" t="s">
        <v>5162</v>
      </c>
      <c r="C600">
        <f t="shared" si="9"/>
        <v>11</v>
      </c>
    </row>
    <row r="601" spans="1:3">
      <c r="A601" s="152" t="s">
        <v>5163</v>
      </c>
      <c r="B601" s="153" t="s">
        <v>5164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5165</v>
      </c>
      <c r="B620" s="153" t="s">
        <v>5166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5167</v>
      </c>
      <c r="B622" s="153" t="s">
        <v>5168</v>
      </c>
      <c r="C622">
        <f t="shared" si="9"/>
        <v>11</v>
      </c>
    </row>
    <row r="623" spans="1:3">
      <c r="A623" s="152" t="s">
        <v>5169</v>
      </c>
      <c r="B623" s="153" t="s">
        <v>5170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5171</v>
      </c>
      <c r="B632" s="153" t="s">
        <v>5172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5173</v>
      </c>
      <c r="B635" s="153" t="s">
        <v>5174</v>
      </c>
      <c r="C635">
        <f t="shared" si="9"/>
        <v>11</v>
      </c>
    </row>
    <row r="636" spans="1:3">
      <c r="A636" s="152" t="s">
        <v>5175</v>
      </c>
      <c r="B636" s="153" t="s">
        <v>5176</v>
      </c>
      <c r="C636">
        <f t="shared" si="9"/>
        <v>11</v>
      </c>
    </row>
    <row r="637" spans="1:3">
      <c r="A637" s="152" t="s">
        <v>5177</v>
      </c>
      <c r="B637" s="153" t="s">
        <v>5178</v>
      </c>
      <c r="C637">
        <f t="shared" si="9"/>
        <v>11</v>
      </c>
    </row>
    <row r="638" spans="1:3">
      <c r="A638" s="152" t="s">
        <v>5179</v>
      </c>
      <c r="B638" s="153" t="s">
        <v>5180</v>
      </c>
      <c r="C638">
        <f t="shared" si="9"/>
        <v>11</v>
      </c>
    </row>
    <row r="639" spans="1:3">
      <c r="A639" s="152" t="s">
        <v>5181</v>
      </c>
      <c r="B639" s="153" t="s">
        <v>5182</v>
      </c>
      <c r="C639">
        <f t="shared" si="9"/>
        <v>11</v>
      </c>
    </row>
    <row r="640" spans="1:3">
      <c r="A640" s="152" t="s">
        <v>5183</v>
      </c>
      <c r="B640" s="153" t="s">
        <v>5184</v>
      </c>
      <c r="C640">
        <f t="shared" si="9"/>
        <v>11</v>
      </c>
    </row>
    <row r="641" spans="1:3">
      <c r="A641" s="152" t="s">
        <v>5185</v>
      </c>
      <c r="B641" s="153" t="s">
        <v>5186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5187</v>
      </c>
      <c r="B643" s="153" t="s">
        <v>5188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5189</v>
      </c>
      <c r="B645" s="153" t="s">
        <v>5190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5191</v>
      </c>
      <c r="B647" s="153" t="s">
        <v>5192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5193</v>
      </c>
      <c r="B653" s="153" t="s">
        <v>5194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5195</v>
      </c>
      <c r="B661" s="153" t="s">
        <v>5196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5197</v>
      </c>
      <c r="B664" s="153" t="s">
        <v>5198</v>
      </c>
      <c r="C664">
        <f t="shared" si="10"/>
        <v>11</v>
      </c>
    </row>
    <row r="665" spans="1:3">
      <c r="A665" s="152" t="s">
        <v>5199</v>
      </c>
      <c r="B665" s="153" t="s">
        <v>5200</v>
      </c>
      <c r="C665">
        <f t="shared" si="10"/>
        <v>11</v>
      </c>
    </row>
    <row r="666" spans="1:3">
      <c r="A666" s="152" t="s">
        <v>5201</v>
      </c>
      <c r="B666" s="153" t="s">
        <v>5202</v>
      </c>
      <c r="C666">
        <f t="shared" si="10"/>
        <v>11</v>
      </c>
    </row>
    <row r="667" spans="1:3">
      <c r="A667" s="152" t="s">
        <v>5203</v>
      </c>
      <c r="B667" s="153" t="s">
        <v>5204</v>
      </c>
      <c r="C667">
        <f t="shared" si="10"/>
        <v>11</v>
      </c>
    </row>
    <row r="668" spans="1:3">
      <c r="A668" s="152" t="s">
        <v>5205</v>
      </c>
      <c r="B668" s="153" t="s">
        <v>1955</v>
      </c>
      <c r="C668">
        <f t="shared" si="10"/>
        <v>11</v>
      </c>
    </row>
    <row r="669" spans="1:3">
      <c r="A669" s="152" t="s">
        <v>5206</v>
      </c>
      <c r="B669" s="153" t="s">
        <v>5207</v>
      </c>
      <c r="C669">
        <f t="shared" si="10"/>
        <v>11</v>
      </c>
    </row>
    <row r="670" spans="1:3">
      <c r="A670" s="152" t="s">
        <v>5208</v>
      </c>
      <c r="B670" s="153" t="s">
        <v>5209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5210</v>
      </c>
      <c r="B672" s="153" t="s">
        <v>5211</v>
      </c>
      <c r="C672">
        <f t="shared" si="10"/>
        <v>11</v>
      </c>
    </row>
    <row r="673" spans="1:3">
      <c r="A673" s="152" t="s">
        <v>5212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5213</v>
      </c>
      <c r="B693" s="153" t="s">
        <v>5214</v>
      </c>
      <c r="C693">
        <f t="shared" si="10"/>
        <v>11</v>
      </c>
    </row>
    <row r="694" spans="1:3">
      <c r="A694" s="152" t="s">
        <v>5215</v>
      </c>
      <c r="B694" s="153" t="s">
        <v>5216</v>
      </c>
      <c r="C694">
        <f t="shared" si="10"/>
        <v>11</v>
      </c>
    </row>
    <row r="695" spans="1:3">
      <c r="A695" s="152" t="s">
        <v>5217</v>
      </c>
      <c r="B695" s="153" t="s">
        <v>5218</v>
      </c>
      <c r="C695">
        <f t="shared" si="10"/>
        <v>11</v>
      </c>
    </row>
    <row r="696" spans="1:3">
      <c r="A696" s="152" t="s">
        <v>5219</v>
      </c>
      <c r="B696" s="153" t="s">
        <v>5220</v>
      </c>
      <c r="C696">
        <f t="shared" si="10"/>
        <v>11</v>
      </c>
    </row>
    <row r="697" spans="1:3">
      <c r="A697" s="152" t="s">
        <v>5221</v>
      </c>
      <c r="B697" s="153" t="s">
        <v>5222</v>
      </c>
      <c r="C697">
        <f t="shared" si="10"/>
        <v>11</v>
      </c>
    </row>
    <row r="698" spans="1:3">
      <c r="A698" s="152" t="s">
        <v>5223</v>
      </c>
      <c r="B698" s="153" t="s">
        <v>5224</v>
      </c>
      <c r="C698">
        <f t="shared" si="10"/>
        <v>11</v>
      </c>
    </row>
    <row r="699" spans="1:3">
      <c r="A699" s="152" t="s">
        <v>5225</v>
      </c>
      <c r="B699" s="153" t="s">
        <v>5226</v>
      </c>
      <c r="C699">
        <f t="shared" si="10"/>
        <v>11</v>
      </c>
    </row>
    <row r="700" spans="1:3">
      <c r="A700" s="152" t="s">
        <v>5227</v>
      </c>
      <c r="B700" s="153" t="s">
        <v>5228</v>
      </c>
      <c r="C700">
        <f t="shared" si="10"/>
        <v>11</v>
      </c>
    </row>
    <row r="701" spans="1:3">
      <c r="A701" s="152" t="s">
        <v>5229</v>
      </c>
      <c r="B701" s="153" t="s">
        <v>5230</v>
      </c>
      <c r="C701">
        <f t="shared" si="10"/>
        <v>11</v>
      </c>
    </row>
    <row r="702" spans="1:3">
      <c r="A702" s="152" t="s">
        <v>5231</v>
      </c>
      <c r="B702" s="153" t="s">
        <v>5232</v>
      </c>
      <c r="C702">
        <f t="shared" si="10"/>
        <v>11</v>
      </c>
    </row>
    <row r="703" spans="1:3">
      <c r="A703" s="152" t="s">
        <v>5233</v>
      </c>
      <c r="B703" s="153" t="s">
        <v>5234</v>
      </c>
      <c r="C703">
        <f t="shared" si="10"/>
        <v>11</v>
      </c>
    </row>
    <row r="704" spans="1:3">
      <c r="A704" s="152" t="s">
        <v>5235</v>
      </c>
      <c r="B704" s="153" t="s">
        <v>5236</v>
      </c>
      <c r="C704">
        <f t="shared" si="10"/>
        <v>11</v>
      </c>
    </row>
    <row r="705" spans="1:3">
      <c r="A705" s="152" t="s">
        <v>5237</v>
      </c>
      <c r="B705" s="153" t="s">
        <v>5238</v>
      </c>
      <c r="C705">
        <f t="shared" si="10"/>
        <v>11</v>
      </c>
    </row>
    <row r="706" spans="1:3">
      <c r="A706" s="152" t="s">
        <v>5239</v>
      </c>
      <c r="B706" s="153" t="s">
        <v>732</v>
      </c>
      <c r="C706">
        <f t="shared" si="10"/>
        <v>11</v>
      </c>
    </row>
    <row r="707" spans="1:3">
      <c r="A707" s="152" t="s">
        <v>5240</v>
      </c>
      <c r="B707" s="153" t="s">
        <v>5241</v>
      </c>
      <c r="C707">
        <f t="shared" si="10"/>
        <v>11</v>
      </c>
    </row>
    <row r="708" spans="1:3">
      <c r="A708" s="152" t="s">
        <v>5242</v>
      </c>
      <c r="B708" s="153" t="s">
        <v>5243</v>
      </c>
      <c r="C708">
        <f t="shared" si="10"/>
        <v>11</v>
      </c>
    </row>
    <row r="709" spans="1:3">
      <c r="A709" s="152" t="s">
        <v>5244</v>
      </c>
      <c r="B709" s="153" t="s">
        <v>5245</v>
      </c>
      <c r="C709">
        <f t="shared" si="10"/>
        <v>11</v>
      </c>
    </row>
    <row r="710" spans="1:3">
      <c r="A710" s="152" t="s">
        <v>5246</v>
      </c>
      <c r="B710" s="153" t="s">
        <v>5247</v>
      </c>
      <c r="C710">
        <f t="shared" ref="C710:C773" si="11">LEN(A710)</f>
        <v>11</v>
      </c>
    </row>
    <row r="711" spans="1:3">
      <c r="A711" s="152" t="s">
        <v>5248</v>
      </c>
      <c r="B711" s="153" t="s">
        <v>5249</v>
      </c>
      <c r="C711">
        <f t="shared" si="11"/>
        <v>11</v>
      </c>
    </row>
    <row r="712" spans="1:3">
      <c r="A712" s="152" t="s">
        <v>5250</v>
      </c>
      <c r="B712" s="153" t="s">
        <v>5251</v>
      </c>
      <c r="C712">
        <f t="shared" si="11"/>
        <v>11</v>
      </c>
    </row>
    <row r="713" spans="1:3">
      <c r="A713" s="152" t="s">
        <v>5252</v>
      </c>
      <c r="B713" s="153" t="s">
        <v>5253</v>
      </c>
      <c r="C713">
        <f t="shared" si="11"/>
        <v>11</v>
      </c>
    </row>
    <row r="714" spans="1:3">
      <c r="A714" s="152" t="s">
        <v>5254</v>
      </c>
      <c r="B714" s="153" t="s">
        <v>5255</v>
      </c>
      <c r="C714">
        <f t="shared" si="11"/>
        <v>11</v>
      </c>
    </row>
    <row r="715" spans="1:3">
      <c r="A715" s="152" t="s">
        <v>5256</v>
      </c>
      <c r="B715" s="153" t="s">
        <v>5257</v>
      </c>
      <c r="C715">
        <f t="shared" si="11"/>
        <v>11</v>
      </c>
    </row>
    <row r="716" spans="1:3">
      <c r="A716" s="152" t="s">
        <v>5258</v>
      </c>
      <c r="B716" s="153" t="s">
        <v>5259</v>
      </c>
      <c r="C716">
        <f t="shared" si="11"/>
        <v>11</v>
      </c>
    </row>
    <row r="717" spans="1:3">
      <c r="A717" s="152" t="s">
        <v>5260</v>
      </c>
      <c r="B717" s="153" t="s">
        <v>5261</v>
      </c>
      <c r="C717">
        <f t="shared" si="11"/>
        <v>11</v>
      </c>
    </row>
    <row r="718" spans="1:3">
      <c r="A718" s="152" t="s">
        <v>5262</v>
      </c>
      <c r="B718" s="153" t="s">
        <v>5263</v>
      </c>
      <c r="C718">
        <f t="shared" si="11"/>
        <v>11</v>
      </c>
    </row>
    <row r="719" spans="1:3">
      <c r="A719" s="152" t="s">
        <v>5264</v>
      </c>
      <c r="B719" s="153" t="s">
        <v>5265</v>
      </c>
      <c r="C719">
        <f t="shared" si="11"/>
        <v>11</v>
      </c>
    </row>
    <row r="720" spans="1:3">
      <c r="A720" s="152" t="s">
        <v>5266</v>
      </c>
      <c r="B720" s="153" t="s">
        <v>5267</v>
      </c>
      <c r="C720">
        <f t="shared" si="11"/>
        <v>11</v>
      </c>
    </row>
    <row r="721" spans="1:3">
      <c r="A721" s="152" t="s">
        <v>5268</v>
      </c>
      <c r="B721" s="153" t="s">
        <v>5269</v>
      </c>
      <c r="C721">
        <f t="shared" si="11"/>
        <v>11</v>
      </c>
    </row>
    <row r="722" spans="1:3">
      <c r="A722" s="152" t="s">
        <v>5270</v>
      </c>
      <c r="B722" s="153" t="s">
        <v>5271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5272</v>
      </c>
      <c r="B724" s="153" t="s">
        <v>5273</v>
      </c>
      <c r="C724">
        <f t="shared" si="11"/>
        <v>11</v>
      </c>
    </row>
    <row r="725" spans="1:3">
      <c r="A725" s="152" t="s">
        <v>5274</v>
      </c>
      <c r="B725" s="153" t="s">
        <v>5275</v>
      </c>
      <c r="C725">
        <f t="shared" si="11"/>
        <v>11</v>
      </c>
    </row>
    <row r="726" spans="1:3">
      <c r="A726" s="152" t="s">
        <v>5276</v>
      </c>
      <c r="B726" s="153" t="s">
        <v>5277</v>
      </c>
      <c r="C726">
        <f t="shared" si="11"/>
        <v>11</v>
      </c>
    </row>
    <row r="727" spans="1:3">
      <c r="A727" s="152" t="s">
        <v>5278</v>
      </c>
      <c r="B727" s="153" t="s">
        <v>5279</v>
      </c>
      <c r="C727">
        <f t="shared" si="11"/>
        <v>11</v>
      </c>
    </row>
    <row r="728" spans="1:3">
      <c r="A728" s="152" t="s">
        <v>5280</v>
      </c>
      <c r="B728" s="153" t="s">
        <v>5281</v>
      </c>
      <c r="C728">
        <f t="shared" si="11"/>
        <v>11</v>
      </c>
    </row>
    <row r="729" spans="1:3">
      <c r="A729" s="152" t="s">
        <v>5282</v>
      </c>
      <c r="B729" s="153" t="s">
        <v>5283</v>
      </c>
      <c r="C729">
        <f t="shared" si="11"/>
        <v>11</v>
      </c>
    </row>
    <row r="730" spans="1:3">
      <c r="A730" s="152" t="s">
        <v>5284</v>
      </c>
      <c r="B730" s="153" t="s">
        <v>5285</v>
      </c>
      <c r="C730">
        <f t="shared" si="11"/>
        <v>11</v>
      </c>
    </row>
    <row r="731" spans="1:3">
      <c r="A731" s="152" t="s">
        <v>5286</v>
      </c>
      <c r="B731" s="153" t="s">
        <v>5287</v>
      </c>
      <c r="C731">
        <f t="shared" si="11"/>
        <v>11</v>
      </c>
    </row>
    <row r="732" spans="1:3">
      <c r="A732" s="152" t="s">
        <v>5288</v>
      </c>
      <c r="B732" s="153" t="s">
        <v>5289</v>
      </c>
      <c r="C732">
        <f t="shared" si="11"/>
        <v>11</v>
      </c>
    </row>
    <row r="733" spans="1:3">
      <c r="A733" s="152" t="s">
        <v>5290</v>
      </c>
      <c r="B733" s="153" t="s">
        <v>5291</v>
      </c>
      <c r="C733">
        <f t="shared" si="11"/>
        <v>11</v>
      </c>
    </row>
    <row r="734" spans="1:3">
      <c r="A734" s="152" t="s">
        <v>5292</v>
      </c>
      <c r="B734" s="153" t="s">
        <v>5293</v>
      </c>
      <c r="C734">
        <f t="shared" si="11"/>
        <v>11</v>
      </c>
    </row>
    <row r="735" spans="1:3">
      <c r="A735" s="152" t="s">
        <v>5294</v>
      </c>
      <c r="B735" s="153" t="s">
        <v>5295</v>
      </c>
      <c r="C735">
        <f t="shared" si="11"/>
        <v>11</v>
      </c>
    </row>
    <row r="736" spans="1:3">
      <c r="A736" s="152" t="s">
        <v>5296</v>
      </c>
      <c r="B736" s="153" t="s">
        <v>5297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5298</v>
      </c>
      <c r="B740" s="153" t="s">
        <v>5299</v>
      </c>
      <c r="C740">
        <f t="shared" si="11"/>
        <v>11</v>
      </c>
    </row>
    <row r="741" spans="1:3">
      <c r="A741" s="152" t="s">
        <v>5300</v>
      </c>
      <c r="B741" s="153" t="s">
        <v>5301</v>
      </c>
      <c r="C741">
        <f t="shared" si="11"/>
        <v>11</v>
      </c>
    </row>
    <row r="742" spans="1:3">
      <c r="A742" s="152" t="s">
        <v>5302</v>
      </c>
      <c r="B742" s="153" t="s">
        <v>5303</v>
      </c>
      <c r="C742">
        <f t="shared" si="11"/>
        <v>11</v>
      </c>
    </row>
    <row r="743" spans="1:3">
      <c r="A743" s="152" t="s">
        <v>5304</v>
      </c>
      <c r="B743" s="153" t="s">
        <v>5305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5306</v>
      </c>
      <c r="B745" s="153" t="s">
        <v>5307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5308</v>
      </c>
      <c r="B748" s="153" t="s">
        <v>5309</v>
      </c>
      <c r="C748">
        <f t="shared" si="11"/>
        <v>11</v>
      </c>
    </row>
    <row r="749" spans="1:3">
      <c r="A749" s="152" t="s">
        <v>5310</v>
      </c>
      <c r="B749" s="153" t="s">
        <v>5311</v>
      </c>
      <c r="C749">
        <f t="shared" si="11"/>
        <v>11</v>
      </c>
    </row>
    <row r="750" spans="1:3">
      <c r="A750" s="152" t="s">
        <v>5312</v>
      </c>
      <c r="B750" s="153" t="s">
        <v>5313</v>
      </c>
      <c r="C750">
        <f t="shared" si="11"/>
        <v>11</v>
      </c>
    </row>
    <row r="751" spans="1:3">
      <c r="A751" s="152" t="s">
        <v>5314</v>
      </c>
      <c r="B751" s="153" t="s">
        <v>5315</v>
      </c>
      <c r="C751">
        <f t="shared" si="11"/>
        <v>11</v>
      </c>
    </row>
    <row r="752" spans="1:3">
      <c r="A752" s="152" t="s">
        <v>5316</v>
      </c>
      <c r="B752" s="153" t="s">
        <v>5317</v>
      </c>
      <c r="C752">
        <f t="shared" si="11"/>
        <v>11</v>
      </c>
    </row>
    <row r="753" spans="1:3">
      <c r="A753" s="152" t="s">
        <v>5318</v>
      </c>
      <c r="B753" s="153" t="s">
        <v>5319</v>
      </c>
      <c r="C753">
        <f t="shared" si="11"/>
        <v>11</v>
      </c>
    </row>
    <row r="754" spans="1:3">
      <c r="A754" s="152" t="s">
        <v>5320</v>
      </c>
      <c r="B754" s="153" t="s">
        <v>5321</v>
      </c>
      <c r="C754">
        <f t="shared" si="11"/>
        <v>11</v>
      </c>
    </row>
    <row r="755" spans="1:3">
      <c r="A755" s="152" t="s">
        <v>5322</v>
      </c>
      <c r="B755" s="153" t="s">
        <v>5323</v>
      </c>
      <c r="C755">
        <f t="shared" si="11"/>
        <v>11</v>
      </c>
    </row>
    <row r="756" spans="1:3">
      <c r="A756" s="152" t="s">
        <v>5324</v>
      </c>
      <c r="B756" s="153" t="s">
        <v>5325</v>
      </c>
      <c r="C756">
        <f t="shared" si="11"/>
        <v>11</v>
      </c>
    </row>
    <row r="757" spans="1:3">
      <c r="A757" s="152" t="s">
        <v>5326</v>
      </c>
      <c r="B757" s="153" t="s">
        <v>5327</v>
      </c>
      <c r="C757">
        <f t="shared" si="11"/>
        <v>11</v>
      </c>
    </row>
    <row r="758" spans="1:3">
      <c r="A758" s="152" t="s">
        <v>5328</v>
      </c>
      <c r="B758" s="153" t="s">
        <v>5329</v>
      </c>
      <c r="C758">
        <f t="shared" si="11"/>
        <v>11</v>
      </c>
    </row>
    <row r="759" spans="1:3">
      <c r="A759" s="152" t="s">
        <v>5330</v>
      </c>
      <c r="B759" s="153" t="s">
        <v>5331</v>
      </c>
      <c r="C759">
        <f t="shared" si="11"/>
        <v>11</v>
      </c>
    </row>
    <row r="760" spans="1:3">
      <c r="A760" s="152" t="s">
        <v>5332</v>
      </c>
      <c r="B760" s="153" t="s">
        <v>5333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5334</v>
      </c>
      <c r="B762" s="153" t="s">
        <v>5335</v>
      </c>
      <c r="C762">
        <f t="shared" si="11"/>
        <v>11</v>
      </c>
    </row>
    <row r="763" spans="1:3">
      <c r="A763" s="152" t="s">
        <v>5336</v>
      </c>
      <c r="B763" s="153" t="s">
        <v>5337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5338</v>
      </c>
      <c r="B766" s="153" t="s">
        <v>5339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5340</v>
      </c>
      <c r="B768" s="153" t="s">
        <v>5341</v>
      </c>
      <c r="C768">
        <f t="shared" si="11"/>
        <v>11</v>
      </c>
    </row>
    <row r="769" spans="1:3">
      <c r="A769" s="152" t="s">
        <v>5342</v>
      </c>
      <c r="B769" s="153" t="s">
        <v>5343</v>
      </c>
      <c r="C769">
        <f t="shared" si="11"/>
        <v>11</v>
      </c>
    </row>
    <row r="770" spans="1:3">
      <c r="A770" s="152" t="s">
        <v>5344</v>
      </c>
      <c r="B770" s="153" t="s">
        <v>5345</v>
      </c>
      <c r="C770">
        <f t="shared" si="11"/>
        <v>11</v>
      </c>
    </row>
    <row r="771" spans="1:3">
      <c r="A771" s="152" t="s">
        <v>5346</v>
      </c>
      <c r="B771" s="153" t="s">
        <v>5347</v>
      </c>
      <c r="C771">
        <f t="shared" si="11"/>
        <v>11</v>
      </c>
    </row>
    <row r="772" spans="1:3">
      <c r="A772" s="152" t="s">
        <v>5348</v>
      </c>
      <c r="B772" s="153" t="s">
        <v>5349</v>
      </c>
      <c r="C772">
        <f t="shared" si="11"/>
        <v>11</v>
      </c>
    </row>
    <row r="773" spans="1:3">
      <c r="A773" s="152" t="s">
        <v>5350</v>
      </c>
      <c r="B773" s="153" t="s">
        <v>5351</v>
      </c>
      <c r="C773">
        <f t="shared" si="11"/>
        <v>11</v>
      </c>
    </row>
    <row r="774" spans="1:3">
      <c r="A774" s="152" t="s">
        <v>5352</v>
      </c>
      <c r="B774" s="153" t="s">
        <v>5353</v>
      </c>
      <c r="C774">
        <f t="shared" ref="C774:C837" si="12">LEN(A774)</f>
        <v>11</v>
      </c>
    </row>
    <row r="775" spans="1:3">
      <c r="A775" s="152" t="s">
        <v>5354</v>
      </c>
      <c r="B775" s="153" t="s">
        <v>5355</v>
      </c>
      <c r="C775">
        <f t="shared" si="12"/>
        <v>11</v>
      </c>
    </row>
    <row r="776" spans="1:3">
      <c r="A776" s="152" t="s">
        <v>5356</v>
      </c>
      <c r="B776" s="153" t="s">
        <v>5357</v>
      </c>
      <c r="C776">
        <f t="shared" si="12"/>
        <v>11</v>
      </c>
    </row>
    <row r="777" spans="1:3">
      <c r="A777" s="152" t="s">
        <v>5358</v>
      </c>
      <c r="B777" s="153" t="s">
        <v>5359</v>
      </c>
      <c r="C777">
        <f t="shared" si="12"/>
        <v>11</v>
      </c>
    </row>
    <row r="778" spans="1:3">
      <c r="A778" s="152" t="s">
        <v>5360</v>
      </c>
      <c r="B778" s="153" t="s">
        <v>5361</v>
      </c>
      <c r="C778">
        <f t="shared" si="12"/>
        <v>11</v>
      </c>
    </row>
    <row r="779" spans="1:3">
      <c r="A779" s="152" t="s">
        <v>5362</v>
      </c>
      <c r="B779" s="153" t="s">
        <v>5363</v>
      </c>
      <c r="C779">
        <f t="shared" si="12"/>
        <v>11</v>
      </c>
    </row>
    <row r="780" spans="1:3">
      <c r="A780" s="152" t="s">
        <v>5364</v>
      </c>
      <c r="B780" s="153" t="s">
        <v>5365</v>
      </c>
      <c r="C780">
        <f t="shared" si="12"/>
        <v>11</v>
      </c>
    </row>
    <row r="781" spans="1:3">
      <c r="A781" s="152" t="s">
        <v>5366</v>
      </c>
      <c r="B781" s="153" t="s">
        <v>5367</v>
      </c>
      <c r="C781">
        <f t="shared" si="12"/>
        <v>11</v>
      </c>
    </row>
    <row r="782" spans="1:3">
      <c r="A782" s="152" t="s">
        <v>5368</v>
      </c>
      <c r="B782" s="153" t="s">
        <v>5369</v>
      </c>
      <c r="C782">
        <f t="shared" si="12"/>
        <v>11</v>
      </c>
    </row>
    <row r="783" spans="1:3">
      <c r="A783" s="152" t="s">
        <v>5370</v>
      </c>
      <c r="B783" s="153" t="s">
        <v>5371</v>
      </c>
      <c r="C783">
        <f t="shared" si="12"/>
        <v>11</v>
      </c>
    </row>
    <row r="784" spans="1:3">
      <c r="A784" s="152" t="s">
        <v>5372</v>
      </c>
      <c r="B784" s="153" t="s">
        <v>5373</v>
      </c>
      <c r="C784">
        <f t="shared" si="12"/>
        <v>11</v>
      </c>
    </row>
    <row r="785" spans="1:3">
      <c r="A785" s="152" t="s">
        <v>5374</v>
      </c>
      <c r="B785" s="153" t="s">
        <v>5375</v>
      </c>
      <c r="C785">
        <f t="shared" si="12"/>
        <v>11</v>
      </c>
    </row>
    <row r="786" spans="1:3">
      <c r="A786" s="152" t="s">
        <v>5376</v>
      </c>
      <c r="B786" s="153" t="s">
        <v>5377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5378</v>
      </c>
      <c r="B788" s="153" t="s">
        <v>5379</v>
      </c>
      <c r="C788">
        <f t="shared" si="12"/>
        <v>11</v>
      </c>
    </row>
    <row r="789" spans="1:3">
      <c r="A789" s="152" t="s">
        <v>5380</v>
      </c>
      <c r="B789" s="153" t="s">
        <v>5381</v>
      </c>
      <c r="C789">
        <f t="shared" si="12"/>
        <v>11</v>
      </c>
    </row>
    <row r="790" spans="1:3">
      <c r="A790" s="152" t="s">
        <v>5382</v>
      </c>
      <c r="B790" s="153" t="s">
        <v>5383</v>
      </c>
      <c r="C790">
        <f t="shared" si="12"/>
        <v>11</v>
      </c>
    </row>
    <row r="791" spans="1:3">
      <c r="A791" s="152" t="s">
        <v>5384</v>
      </c>
      <c r="B791" s="153" t="s">
        <v>5385</v>
      </c>
      <c r="C791">
        <f t="shared" si="12"/>
        <v>11</v>
      </c>
    </row>
    <row r="792" spans="1:3">
      <c r="A792" s="152" t="s">
        <v>5386</v>
      </c>
      <c r="B792" s="153" t="s">
        <v>5387</v>
      </c>
      <c r="C792">
        <f t="shared" si="12"/>
        <v>11</v>
      </c>
    </row>
    <row r="793" spans="1:3">
      <c r="A793" s="152" t="s">
        <v>5388</v>
      </c>
      <c r="B793" s="153" t="s">
        <v>5389</v>
      </c>
      <c r="C793">
        <f t="shared" si="12"/>
        <v>11</v>
      </c>
    </row>
    <row r="794" spans="1:3">
      <c r="A794" s="152" t="s">
        <v>5390</v>
      </c>
      <c r="B794" s="153" t="s">
        <v>5391</v>
      </c>
      <c r="C794">
        <f t="shared" si="12"/>
        <v>11</v>
      </c>
    </row>
    <row r="795" spans="1:3">
      <c r="A795" s="152" t="s">
        <v>5392</v>
      </c>
      <c r="B795" s="153" t="s">
        <v>5393</v>
      </c>
      <c r="C795">
        <f t="shared" si="12"/>
        <v>11</v>
      </c>
    </row>
    <row r="796" spans="1:3">
      <c r="A796" s="152" t="s">
        <v>5394</v>
      </c>
      <c r="B796" s="153" t="s">
        <v>5395</v>
      </c>
      <c r="C796">
        <f t="shared" si="12"/>
        <v>11</v>
      </c>
    </row>
    <row r="797" spans="1:3">
      <c r="A797" s="152" t="s">
        <v>5396</v>
      </c>
      <c r="B797" s="153" t="s">
        <v>5397</v>
      </c>
      <c r="C797">
        <f t="shared" si="12"/>
        <v>11</v>
      </c>
    </row>
    <row r="798" spans="1:3">
      <c r="A798" s="152" t="s">
        <v>5398</v>
      </c>
      <c r="B798" s="153" t="s">
        <v>5399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5400</v>
      </c>
      <c r="B801" s="153" t="s">
        <v>5401</v>
      </c>
      <c r="C801">
        <f t="shared" si="12"/>
        <v>11</v>
      </c>
    </row>
    <row r="802" spans="1:3">
      <c r="A802" s="152" t="s">
        <v>5402</v>
      </c>
      <c r="B802" s="153" t="s">
        <v>5403</v>
      </c>
      <c r="C802">
        <f t="shared" si="12"/>
        <v>11</v>
      </c>
    </row>
    <row r="803" spans="1:3">
      <c r="A803" s="152" t="s">
        <v>5404</v>
      </c>
      <c r="B803" s="153" t="s">
        <v>5405</v>
      </c>
      <c r="C803">
        <f t="shared" si="12"/>
        <v>11</v>
      </c>
    </row>
    <row r="804" spans="1:3">
      <c r="A804" s="152" t="s">
        <v>5406</v>
      </c>
      <c r="B804" s="153" t="s">
        <v>5407</v>
      </c>
      <c r="C804">
        <f t="shared" si="12"/>
        <v>11</v>
      </c>
    </row>
    <row r="805" spans="1:3">
      <c r="A805" s="152" t="s">
        <v>5408</v>
      </c>
      <c r="B805" s="153" t="s">
        <v>5409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5410</v>
      </c>
      <c r="B807" s="153" t="s">
        <v>5411</v>
      </c>
      <c r="C807">
        <f t="shared" si="12"/>
        <v>11</v>
      </c>
    </row>
    <row r="808" spans="1:3">
      <c r="A808" s="152" t="s">
        <v>5412</v>
      </c>
      <c r="B808" s="153" t="s">
        <v>5413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5414</v>
      </c>
      <c r="B811" s="153" t="s">
        <v>5415</v>
      </c>
      <c r="C811">
        <f t="shared" si="12"/>
        <v>11</v>
      </c>
    </row>
    <row r="812" spans="1:3">
      <c r="A812" s="152" t="s">
        <v>5416</v>
      </c>
      <c r="B812" s="153" t="s">
        <v>5417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5418</v>
      </c>
      <c r="B814" s="153" t="s">
        <v>5419</v>
      </c>
      <c r="C814">
        <f t="shared" si="12"/>
        <v>11</v>
      </c>
    </row>
    <row r="815" spans="1:3">
      <c r="A815" s="152" t="s">
        <v>5420</v>
      </c>
      <c r="B815" s="153" t="s">
        <v>5421</v>
      </c>
      <c r="C815">
        <f t="shared" si="12"/>
        <v>11</v>
      </c>
    </row>
    <row r="816" spans="1:3">
      <c r="A816" s="152" t="s">
        <v>5422</v>
      </c>
      <c r="B816" s="153" t="s">
        <v>5423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5424</v>
      </c>
      <c r="B818" s="153" t="s">
        <v>5425</v>
      </c>
      <c r="C818">
        <f t="shared" si="12"/>
        <v>11</v>
      </c>
    </row>
    <row r="819" spans="1:3">
      <c r="A819" s="152" t="s">
        <v>5426</v>
      </c>
      <c r="B819" s="153" t="s">
        <v>5427</v>
      </c>
      <c r="C819">
        <f t="shared" si="12"/>
        <v>11</v>
      </c>
    </row>
    <row r="820" spans="1:3">
      <c r="A820" s="152" t="s">
        <v>5428</v>
      </c>
      <c r="B820" s="153" t="s">
        <v>5429</v>
      </c>
      <c r="C820">
        <f t="shared" si="12"/>
        <v>11</v>
      </c>
    </row>
    <row r="821" spans="1:3">
      <c r="A821" s="152" t="s">
        <v>5430</v>
      </c>
      <c r="B821" s="153" t="s">
        <v>5431</v>
      </c>
      <c r="C821">
        <f t="shared" si="12"/>
        <v>11</v>
      </c>
    </row>
    <row r="822" spans="1:3">
      <c r="A822" s="152" t="s">
        <v>5432</v>
      </c>
      <c r="B822" s="153" t="s">
        <v>5433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5434</v>
      </c>
      <c r="B824" s="153" t="s">
        <v>5435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5436</v>
      </c>
      <c r="B826" s="153" t="s">
        <v>5437</v>
      </c>
      <c r="C826">
        <f t="shared" si="12"/>
        <v>11</v>
      </c>
    </row>
    <row r="827" spans="1:3">
      <c r="A827" s="152" t="s">
        <v>5438</v>
      </c>
      <c r="B827" s="153" t="s">
        <v>5439</v>
      </c>
      <c r="C827">
        <f t="shared" si="12"/>
        <v>11</v>
      </c>
    </row>
    <row r="828" spans="1:3">
      <c r="A828" s="152" t="s">
        <v>5440</v>
      </c>
      <c r="B828" s="153" t="s">
        <v>5441</v>
      </c>
      <c r="C828">
        <f t="shared" si="12"/>
        <v>11</v>
      </c>
    </row>
    <row r="829" spans="1:3">
      <c r="A829" s="152" t="s">
        <v>5442</v>
      </c>
      <c r="B829" s="153" t="s">
        <v>5443</v>
      </c>
      <c r="C829">
        <f t="shared" si="12"/>
        <v>11</v>
      </c>
    </row>
    <row r="830" spans="1:3">
      <c r="A830" s="152" t="s">
        <v>5444</v>
      </c>
      <c r="B830" s="153" t="s">
        <v>5445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5446</v>
      </c>
      <c r="B832" s="153" t="s">
        <v>5447</v>
      </c>
      <c r="C832">
        <f t="shared" si="12"/>
        <v>11</v>
      </c>
    </row>
    <row r="833" spans="1:3">
      <c r="A833" s="152" t="s">
        <v>5448</v>
      </c>
      <c r="B833" s="153" t="s">
        <v>5449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5450</v>
      </c>
      <c r="B835" s="153" t="s">
        <v>5451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5452</v>
      </c>
      <c r="B840" s="153" t="s">
        <v>5453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5454</v>
      </c>
      <c r="B842" s="153" t="s">
        <v>5455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5456</v>
      </c>
      <c r="B844" s="153" t="s">
        <v>5457</v>
      </c>
      <c r="C844">
        <f t="shared" si="13"/>
        <v>11</v>
      </c>
    </row>
    <row r="845" spans="1:3">
      <c r="A845" s="152" t="s">
        <v>5458</v>
      </c>
      <c r="B845" s="153" t="s">
        <v>5459</v>
      </c>
      <c r="C845">
        <f t="shared" si="13"/>
        <v>11</v>
      </c>
    </row>
    <row r="846" spans="1:3">
      <c r="A846" s="152" t="s">
        <v>5460</v>
      </c>
      <c r="B846" s="153" t="s">
        <v>5461</v>
      </c>
      <c r="C846">
        <f t="shared" si="13"/>
        <v>11</v>
      </c>
    </row>
    <row r="847" spans="1:3">
      <c r="A847" s="152" t="s">
        <v>5462</v>
      </c>
      <c r="B847" s="153" t="s">
        <v>5463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5464</v>
      </c>
      <c r="B851" s="153" t="s">
        <v>5465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5466</v>
      </c>
      <c r="B854" s="153" t="s">
        <v>5467</v>
      </c>
      <c r="C854">
        <f t="shared" si="13"/>
        <v>11</v>
      </c>
    </row>
    <row r="855" spans="1:3">
      <c r="A855" s="152" t="s">
        <v>5468</v>
      </c>
      <c r="B855" s="153" t="s">
        <v>5469</v>
      </c>
      <c r="C855">
        <f t="shared" si="13"/>
        <v>11</v>
      </c>
    </row>
    <row r="856" spans="1:3">
      <c r="A856" s="152" t="s">
        <v>5470</v>
      </c>
      <c r="B856" s="153" t="s">
        <v>5471</v>
      </c>
      <c r="C856">
        <f t="shared" si="13"/>
        <v>11</v>
      </c>
    </row>
    <row r="857" spans="1:3">
      <c r="A857" s="152" t="s">
        <v>5472</v>
      </c>
      <c r="B857" s="153" t="s">
        <v>5473</v>
      </c>
      <c r="C857">
        <f t="shared" si="13"/>
        <v>11</v>
      </c>
    </row>
    <row r="858" spans="1:3">
      <c r="A858" s="152" t="s">
        <v>5474</v>
      </c>
      <c r="B858" s="153" t="s">
        <v>5475</v>
      </c>
      <c r="C858">
        <f t="shared" si="13"/>
        <v>11</v>
      </c>
    </row>
    <row r="859" spans="1:3">
      <c r="A859" s="152" t="s">
        <v>5476</v>
      </c>
      <c r="B859" s="153" t="s">
        <v>5477</v>
      </c>
      <c r="C859">
        <f t="shared" si="13"/>
        <v>11</v>
      </c>
    </row>
    <row r="860" spans="1:3">
      <c r="A860" s="152" t="s">
        <v>5478</v>
      </c>
      <c r="B860" s="153" t="s">
        <v>5479</v>
      </c>
      <c r="C860">
        <f t="shared" si="13"/>
        <v>11</v>
      </c>
    </row>
    <row r="861" spans="1:3">
      <c r="A861" s="152" t="s">
        <v>5480</v>
      </c>
      <c r="B861" s="153" t="s">
        <v>5481</v>
      </c>
      <c r="C861">
        <f t="shared" si="13"/>
        <v>11</v>
      </c>
    </row>
    <row r="862" spans="1:3">
      <c r="A862" s="152" t="s">
        <v>5482</v>
      </c>
      <c r="B862" s="153" t="s">
        <v>5483</v>
      </c>
      <c r="C862">
        <f t="shared" si="13"/>
        <v>11</v>
      </c>
    </row>
    <row r="863" spans="1:3">
      <c r="A863" s="152" t="s">
        <v>5484</v>
      </c>
      <c r="B863" s="153" t="s">
        <v>5485</v>
      </c>
      <c r="C863">
        <f t="shared" si="13"/>
        <v>11</v>
      </c>
    </row>
    <row r="864" spans="1:3">
      <c r="A864" s="152" t="s">
        <v>5486</v>
      </c>
      <c r="B864" s="153" t="s">
        <v>5487</v>
      </c>
      <c r="C864">
        <f t="shared" si="13"/>
        <v>11</v>
      </c>
    </row>
    <row r="865" spans="1:3">
      <c r="A865" s="152" t="s">
        <v>5488</v>
      </c>
      <c r="B865" s="153" t="s">
        <v>5489</v>
      </c>
      <c r="C865">
        <f t="shared" si="13"/>
        <v>11</v>
      </c>
    </row>
    <row r="866" spans="1:3">
      <c r="A866" s="152" t="s">
        <v>5490</v>
      </c>
      <c r="B866" s="153" t="s">
        <v>5491</v>
      </c>
      <c r="C866">
        <f t="shared" si="13"/>
        <v>11</v>
      </c>
    </row>
    <row r="867" spans="1:3">
      <c r="A867" s="152" t="s">
        <v>5492</v>
      </c>
      <c r="B867" s="153" t="s">
        <v>5493</v>
      </c>
      <c r="C867">
        <f t="shared" si="13"/>
        <v>11</v>
      </c>
    </row>
    <row r="868" spans="1:3">
      <c r="A868" s="152" t="s">
        <v>5494</v>
      </c>
      <c r="B868" s="153" t="s">
        <v>5495</v>
      </c>
      <c r="C868">
        <f t="shared" si="13"/>
        <v>11</v>
      </c>
    </row>
    <row r="869" spans="1:3">
      <c r="A869" s="152" t="s">
        <v>5496</v>
      </c>
      <c r="B869" s="153" t="s">
        <v>5497</v>
      </c>
      <c r="C869">
        <f t="shared" si="13"/>
        <v>11</v>
      </c>
    </row>
    <row r="870" spans="1:3">
      <c r="A870" s="152" t="s">
        <v>5498</v>
      </c>
      <c r="B870" s="153" t="s">
        <v>5499</v>
      </c>
      <c r="C870">
        <f t="shared" si="13"/>
        <v>11</v>
      </c>
    </row>
    <row r="871" spans="1:3">
      <c r="A871" s="152" t="s">
        <v>5500</v>
      </c>
      <c r="B871" s="153" t="s">
        <v>5501</v>
      </c>
      <c r="C871">
        <f t="shared" si="13"/>
        <v>11</v>
      </c>
    </row>
    <row r="872" spans="1:3">
      <c r="A872" s="152" t="s">
        <v>5502</v>
      </c>
      <c r="B872" s="153" t="s">
        <v>5503</v>
      </c>
      <c r="C872">
        <f t="shared" si="13"/>
        <v>11</v>
      </c>
    </row>
    <row r="873" spans="1:3">
      <c r="A873" s="152" t="s">
        <v>5504</v>
      </c>
      <c r="B873" s="153" t="s">
        <v>5505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5506</v>
      </c>
      <c r="B875" s="153" t="s">
        <v>5507</v>
      </c>
      <c r="C875">
        <f t="shared" si="13"/>
        <v>11</v>
      </c>
    </row>
    <row r="876" spans="1:3">
      <c r="A876" s="152" t="s">
        <v>5508</v>
      </c>
      <c r="B876" s="153" t="s">
        <v>5509</v>
      </c>
      <c r="C876">
        <f t="shared" si="13"/>
        <v>11</v>
      </c>
    </row>
    <row r="877" spans="1:3">
      <c r="A877" s="152" t="s">
        <v>5510</v>
      </c>
      <c r="B877" s="153" t="s">
        <v>5511</v>
      </c>
      <c r="C877">
        <f t="shared" si="13"/>
        <v>11</v>
      </c>
    </row>
    <row r="878" spans="1:3">
      <c r="A878" s="152" t="s">
        <v>5512</v>
      </c>
      <c r="B878" s="153" t="s">
        <v>5513</v>
      </c>
      <c r="C878">
        <f t="shared" si="13"/>
        <v>11</v>
      </c>
    </row>
    <row r="879" spans="1:3">
      <c r="A879" s="152" t="s">
        <v>5514</v>
      </c>
      <c r="B879" s="153" t="s">
        <v>5515</v>
      </c>
      <c r="C879">
        <f t="shared" si="13"/>
        <v>11</v>
      </c>
    </row>
    <row r="880" spans="1:3">
      <c r="A880" s="152" t="s">
        <v>5516</v>
      </c>
      <c r="B880" s="153" t="s">
        <v>5517</v>
      </c>
      <c r="C880">
        <f t="shared" si="13"/>
        <v>11</v>
      </c>
    </row>
    <row r="881" spans="1:3">
      <c r="A881" s="152" t="s">
        <v>5518</v>
      </c>
      <c r="B881" s="153" t="s">
        <v>5519</v>
      </c>
      <c r="C881">
        <f t="shared" si="13"/>
        <v>11</v>
      </c>
    </row>
    <row r="882" spans="1:3">
      <c r="A882" s="152" t="s">
        <v>5520</v>
      </c>
      <c r="B882" s="153" t="s">
        <v>5521</v>
      </c>
      <c r="C882">
        <f t="shared" si="13"/>
        <v>11</v>
      </c>
    </row>
    <row r="883" spans="1:3">
      <c r="A883" s="152" t="s">
        <v>5522</v>
      </c>
      <c r="B883" s="153" t="s">
        <v>5523</v>
      </c>
      <c r="C883">
        <f t="shared" si="13"/>
        <v>11</v>
      </c>
    </row>
    <row r="884" spans="1:3">
      <c r="A884" s="152" t="s">
        <v>5524</v>
      </c>
      <c r="B884" s="153" t="s">
        <v>5525</v>
      </c>
      <c r="C884">
        <f t="shared" si="13"/>
        <v>11</v>
      </c>
    </row>
    <row r="885" spans="1:3">
      <c r="A885" s="152" t="s">
        <v>5526</v>
      </c>
      <c r="B885" s="153" t="s">
        <v>5527</v>
      </c>
      <c r="C885">
        <f t="shared" si="13"/>
        <v>11</v>
      </c>
    </row>
    <row r="886" spans="1:3">
      <c r="A886" s="152" t="s">
        <v>5528</v>
      </c>
      <c r="B886" s="153" t="s">
        <v>5529</v>
      </c>
      <c r="C886">
        <f t="shared" si="13"/>
        <v>11</v>
      </c>
    </row>
    <row r="887" spans="1:3">
      <c r="A887" s="152" t="s">
        <v>5530</v>
      </c>
      <c r="B887" s="153" t="s">
        <v>5531</v>
      </c>
      <c r="C887">
        <f t="shared" si="13"/>
        <v>11</v>
      </c>
    </row>
    <row r="888" spans="1:3">
      <c r="A888" s="152" t="s">
        <v>5532</v>
      </c>
      <c r="B888" s="153" t="s">
        <v>5533</v>
      </c>
      <c r="C888">
        <f t="shared" si="13"/>
        <v>11</v>
      </c>
    </row>
    <row r="889" spans="1:3">
      <c r="A889" s="152" t="s">
        <v>5534</v>
      </c>
      <c r="B889" s="153" t="s">
        <v>1829</v>
      </c>
      <c r="C889">
        <f t="shared" si="13"/>
        <v>11</v>
      </c>
    </row>
    <row r="890" spans="1:3">
      <c r="A890" s="152" t="s">
        <v>5535</v>
      </c>
      <c r="B890" s="153" t="s">
        <v>5536</v>
      </c>
      <c r="C890">
        <f t="shared" si="13"/>
        <v>11</v>
      </c>
    </row>
    <row r="891" spans="1:3">
      <c r="A891" s="152" t="s">
        <v>5537</v>
      </c>
      <c r="B891" s="153" t="s">
        <v>5538</v>
      </c>
      <c r="C891">
        <f t="shared" si="13"/>
        <v>11</v>
      </c>
    </row>
    <row r="892" spans="1:3">
      <c r="A892" s="152" t="s">
        <v>5539</v>
      </c>
      <c r="B892" s="153" t="s">
        <v>5540</v>
      </c>
      <c r="C892">
        <f t="shared" si="13"/>
        <v>11</v>
      </c>
    </row>
    <row r="893" spans="1:3">
      <c r="A893" s="152" t="s">
        <v>5541</v>
      </c>
      <c r="B893" s="153" t="s">
        <v>5542</v>
      </c>
      <c r="C893">
        <f t="shared" si="13"/>
        <v>11</v>
      </c>
    </row>
    <row r="894" spans="1:3">
      <c r="A894" s="152" t="s">
        <v>5543</v>
      </c>
      <c r="B894" s="153" t="s">
        <v>5544</v>
      </c>
      <c r="C894">
        <f t="shared" si="13"/>
        <v>11</v>
      </c>
    </row>
    <row r="895" spans="1:3">
      <c r="A895" s="152" t="s">
        <v>5545</v>
      </c>
      <c r="B895" s="153" t="s">
        <v>5546</v>
      </c>
      <c r="C895">
        <f t="shared" si="13"/>
        <v>11</v>
      </c>
    </row>
    <row r="896" spans="1:3">
      <c r="A896" s="152" t="s">
        <v>5547</v>
      </c>
      <c r="B896" s="153" t="s">
        <v>5548</v>
      </c>
      <c r="C896">
        <f t="shared" si="13"/>
        <v>11</v>
      </c>
    </row>
    <row r="897" spans="1:3">
      <c r="A897" s="152" t="s">
        <v>5549</v>
      </c>
      <c r="B897" s="153" t="s">
        <v>5550</v>
      </c>
      <c r="C897">
        <f t="shared" si="13"/>
        <v>11</v>
      </c>
    </row>
    <row r="898" spans="1:3">
      <c r="A898" s="152" t="s">
        <v>5551</v>
      </c>
      <c r="B898" s="153" t="s">
        <v>5552</v>
      </c>
      <c r="C898">
        <f t="shared" si="13"/>
        <v>11</v>
      </c>
    </row>
    <row r="899" spans="1:3">
      <c r="A899" s="152" t="s">
        <v>5553</v>
      </c>
      <c r="B899" s="153" t="s">
        <v>5554</v>
      </c>
      <c r="C899">
        <f t="shared" si="13"/>
        <v>11</v>
      </c>
    </row>
    <row r="900" spans="1:3">
      <c r="A900" s="152" t="s">
        <v>5555</v>
      </c>
      <c r="B900" s="153" t="s">
        <v>5556</v>
      </c>
      <c r="C900">
        <f t="shared" si="13"/>
        <v>11</v>
      </c>
    </row>
    <row r="901" spans="1:3">
      <c r="A901" s="152" t="s">
        <v>5557</v>
      </c>
      <c r="B901" s="153" t="s">
        <v>5558</v>
      </c>
      <c r="C901">
        <f t="shared" si="13"/>
        <v>11</v>
      </c>
    </row>
    <row r="902" spans="1:3">
      <c r="A902" s="152" t="s">
        <v>5559</v>
      </c>
      <c r="B902" s="153" t="s">
        <v>5560</v>
      </c>
      <c r="C902">
        <f t="shared" ref="C902:C965" si="14">LEN(A902)</f>
        <v>11</v>
      </c>
    </row>
    <row r="903" spans="1:3">
      <c r="A903" s="152" t="s">
        <v>5561</v>
      </c>
      <c r="B903" s="153" t="s">
        <v>5562</v>
      </c>
      <c r="C903">
        <f t="shared" si="14"/>
        <v>11</v>
      </c>
    </row>
    <row r="904" spans="1:3">
      <c r="A904" s="152" t="s">
        <v>5563</v>
      </c>
      <c r="B904" s="153" t="s">
        <v>5564</v>
      </c>
      <c r="C904">
        <f t="shared" si="14"/>
        <v>11</v>
      </c>
    </row>
    <row r="905" spans="1:3">
      <c r="A905" s="152" t="s">
        <v>5565</v>
      </c>
      <c r="B905" s="153" t="s">
        <v>5566</v>
      </c>
      <c r="C905">
        <f t="shared" si="14"/>
        <v>11</v>
      </c>
    </row>
    <row r="906" spans="1:3">
      <c r="A906" s="152" t="s">
        <v>5567</v>
      </c>
      <c r="B906" s="153" t="s">
        <v>5568</v>
      </c>
      <c r="C906">
        <f t="shared" si="14"/>
        <v>11</v>
      </c>
    </row>
    <row r="907" spans="1:3">
      <c r="A907" s="152" t="s">
        <v>5569</v>
      </c>
      <c r="B907" s="153" t="s">
        <v>5570</v>
      </c>
      <c r="C907">
        <f t="shared" si="14"/>
        <v>11</v>
      </c>
    </row>
    <row r="908" spans="1:3">
      <c r="A908" s="152" t="s">
        <v>5571</v>
      </c>
      <c r="B908" s="153" t="s">
        <v>5572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5573</v>
      </c>
      <c r="B911" s="153" t="s">
        <v>5574</v>
      </c>
      <c r="C911">
        <f t="shared" si="14"/>
        <v>11</v>
      </c>
    </row>
    <row r="912" spans="1:3">
      <c r="A912" s="152" t="s">
        <v>5575</v>
      </c>
      <c r="B912" s="153" t="s">
        <v>5576</v>
      </c>
      <c r="C912">
        <f t="shared" si="14"/>
        <v>11</v>
      </c>
    </row>
    <row r="913" spans="1:3">
      <c r="A913" s="152" t="s">
        <v>5577</v>
      </c>
      <c r="B913" s="153" t="s">
        <v>5578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5579</v>
      </c>
      <c r="B915" s="153" t="s">
        <v>5580</v>
      </c>
      <c r="C915">
        <f t="shared" si="14"/>
        <v>11</v>
      </c>
    </row>
    <row r="916" spans="1:3">
      <c r="A916" s="152" t="s">
        <v>5581</v>
      </c>
      <c r="B916" s="153" t="s">
        <v>5582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5583</v>
      </c>
      <c r="B919" s="153" t="s">
        <v>5584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5585</v>
      </c>
      <c r="B922" s="153" t="s">
        <v>5586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5587</v>
      </c>
      <c r="B924" s="153" t="s">
        <v>5588</v>
      </c>
      <c r="C924">
        <f t="shared" si="14"/>
        <v>11</v>
      </c>
    </row>
    <row r="925" spans="1:3">
      <c r="A925" s="152" t="s">
        <v>5589</v>
      </c>
      <c r="B925" s="153" t="s">
        <v>5590</v>
      </c>
      <c r="C925">
        <f t="shared" si="14"/>
        <v>11</v>
      </c>
    </row>
    <row r="926" spans="1:3">
      <c r="A926" s="152" t="s">
        <v>5591</v>
      </c>
      <c r="B926" s="153" t="s">
        <v>5592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5593</v>
      </c>
      <c r="B928" s="153" t="s">
        <v>5594</v>
      </c>
      <c r="C928">
        <f t="shared" si="14"/>
        <v>11</v>
      </c>
    </row>
    <row r="929" spans="1:3">
      <c r="A929" s="152" t="s">
        <v>5595</v>
      </c>
      <c r="B929" s="153" t="s">
        <v>5596</v>
      </c>
      <c r="C929">
        <f t="shared" si="14"/>
        <v>11</v>
      </c>
    </row>
    <row r="930" spans="1:3">
      <c r="A930" s="152" t="s">
        <v>5597</v>
      </c>
      <c r="B930" s="153" t="s">
        <v>5598</v>
      </c>
      <c r="C930">
        <f t="shared" si="14"/>
        <v>11</v>
      </c>
    </row>
    <row r="931" spans="1:3">
      <c r="A931" s="152" t="s">
        <v>5599</v>
      </c>
      <c r="B931" s="153" t="s">
        <v>5600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5601</v>
      </c>
      <c r="B933" s="153" t="s">
        <v>5602</v>
      </c>
      <c r="C933">
        <f t="shared" si="14"/>
        <v>11</v>
      </c>
    </row>
    <row r="934" spans="1:3">
      <c r="A934" s="152" t="s">
        <v>5603</v>
      </c>
      <c r="B934" s="153" t="s">
        <v>5604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5605</v>
      </c>
      <c r="B938" s="153" t="s">
        <v>5606</v>
      </c>
      <c r="C938">
        <f t="shared" si="14"/>
        <v>11</v>
      </c>
    </row>
    <row r="939" spans="1:3">
      <c r="A939" s="152" t="s">
        <v>5607</v>
      </c>
      <c r="B939" s="153" t="s">
        <v>5608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5609</v>
      </c>
      <c r="B942" s="153" t="s">
        <v>5373</v>
      </c>
      <c r="C942">
        <f t="shared" si="14"/>
        <v>11</v>
      </c>
    </row>
    <row r="943" spans="1:3">
      <c r="A943" s="152" t="s">
        <v>5610</v>
      </c>
      <c r="B943" s="153" t="s">
        <v>5611</v>
      </c>
      <c r="C943">
        <f t="shared" si="14"/>
        <v>11</v>
      </c>
    </row>
    <row r="944" spans="1:3">
      <c r="A944" s="152" t="s">
        <v>5612</v>
      </c>
      <c r="B944" s="153" t="s">
        <v>5613</v>
      </c>
      <c r="C944">
        <f t="shared" si="14"/>
        <v>11</v>
      </c>
    </row>
    <row r="945" spans="1:3">
      <c r="A945" s="152" t="s">
        <v>5614</v>
      </c>
      <c r="B945" s="153" t="s">
        <v>5615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5616</v>
      </c>
      <c r="B947" s="153" t="s">
        <v>5617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153" t="s">
        <v>1692</v>
      </c>
      <c r="C949">
        <f t="shared" si="14"/>
        <v>11</v>
      </c>
    </row>
    <row r="950" spans="1:3">
      <c r="A950" s="152" t="s">
        <v>5618</v>
      </c>
      <c r="B950" s="153" t="s">
        <v>5619</v>
      </c>
      <c r="C950">
        <f t="shared" si="14"/>
        <v>11</v>
      </c>
    </row>
    <row r="951" spans="1:3">
      <c r="A951" s="152" t="s">
        <v>5620</v>
      </c>
      <c r="B951" s="153" t="s">
        <v>5621</v>
      </c>
      <c r="C951">
        <f t="shared" si="14"/>
        <v>11</v>
      </c>
    </row>
    <row r="952" spans="1:3">
      <c r="A952" s="152" t="s">
        <v>5622</v>
      </c>
      <c r="B952" s="153" t="s">
        <v>5623</v>
      </c>
      <c r="C952">
        <f t="shared" si="14"/>
        <v>11</v>
      </c>
    </row>
    <row r="953" spans="1:3">
      <c r="A953" s="152" t="s">
        <v>5624</v>
      </c>
      <c r="B953" s="153" t="s">
        <v>5625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5626</v>
      </c>
      <c r="B955" s="153" t="s">
        <v>5627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5628</v>
      </c>
      <c r="B957" s="153" t="s">
        <v>5629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5630</v>
      </c>
      <c r="B960" s="153" t="s">
        <v>5631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5632</v>
      </c>
      <c r="B963" s="153" t="s">
        <v>5633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5634</v>
      </c>
      <c r="B965" s="153" t="s">
        <v>5635</v>
      </c>
      <c r="C965">
        <f t="shared" si="14"/>
        <v>11</v>
      </c>
    </row>
    <row r="966" spans="1:3">
      <c r="A966" s="152" t="s">
        <v>5636</v>
      </c>
      <c r="B966" s="153" t="s">
        <v>5637</v>
      </c>
      <c r="C966">
        <f t="shared" ref="C966:C1029" si="15">LEN(A966)</f>
        <v>11</v>
      </c>
    </row>
    <row r="967" spans="1:3">
      <c r="A967" s="152" t="s">
        <v>5638</v>
      </c>
      <c r="B967" s="153" t="s">
        <v>5639</v>
      </c>
      <c r="C967">
        <f t="shared" si="15"/>
        <v>11</v>
      </c>
    </row>
    <row r="968" spans="1:3">
      <c r="A968" s="152" t="s">
        <v>5640</v>
      </c>
      <c r="B968" s="153" t="s">
        <v>5641</v>
      </c>
      <c r="C968">
        <f t="shared" si="15"/>
        <v>11</v>
      </c>
    </row>
    <row r="969" spans="1:3">
      <c r="A969" s="152" t="s">
        <v>5642</v>
      </c>
      <c r="B969" s="153" t="s">
        <v>5643</v>
      </c>
      <c r="C969">
        <f t="shared" si="15"/>
        <v>11</v>
      </c>
    </row>
    <row r="970" spans="1:3">
      <c r="A970" s="152" t="s">
        <v>5644</v>
      </c>
      <c r="B970" s="153" t="s">
        <v>1707</v>
      </c>
      <c r="C970">
        <f t="shared" si="15"/>
        <v>11</v>
      </c>
    </row>
    <row r="971" spans="1:3">
      <c r="A971" s="152" t="s">
        <v>5645</v>
      </c>
      <c r="B971" s="153" t="s">
        <v>5646</v>
      </c>
      <c r="C971">
        <f t="shared" si="15"/>
        <v>11</v>
      </c>
    </row>
    <row r="972" spans="1:3">
      <c r="A972" s="152" t="s">
        <v>5647</v>
      </c>
      <c r="B972" s="153" t="s">
        <v>5648</v>
      </c>
      <c r="C972">
        <f t="shared" si="15"/>
        <v>11</v>
      </c>
    </row>
    <row r="973" spans="1:3">
      <c r="A973" s="152" t="s">
        <v>5649</v>
      </c>
      <c r="B973" s="153" t="s">
        <v>5650</v>
      </c>
      <c r="C973">
        <f t="shared" si="15"/>
        <v>11</v>
      </c>
    </row>
    <row r="974" spans="1:3">
      <c r="A974" s="152" t="s">
        <v>5651</v>
      </c>
      <c r="B974" s="153" t="s">
        <v>5652</v>
      </c>
      <c r="C974">
        <f t="shared" si="15"/>
        <v>11</v>
      </c>
    </row>
    <row r="975" spans="1:3">
      <c r="A975" s="152" t="s">
        <v>5653</v>
      </c>
      <c r="B975" s="153" t="s">
        <v>5654</v>
      </c>
      <c r="C975">
        <f t="shared" si="15"/>
        <v>11</v>
      </c>
    </row>
    <row r="976" spans="1:3">
      <c r="A976" s="152" t="s">
        <v>5655</v>
      </c>
      <c r="B976" s="153" t="s">
        <v>5656</v>
      </c>
      <c r="C976">
        <f t="shared" si="15"/>
        <v>11</v>
      </c>
    </row>
    <row r="977" spans="1:3">
      <c r="A977" s="152" t="s">
        <v>5657</v>
      </c>
      <c r="B977" s="153" t="s">
        <v>5503</v>
      </c>
      <c r="C977">
        <f t="shared" si="15"/>
        <v>11</v>
      </c>
    </row>
    <row r="978" spans="1:3">
      <c r="A978" s="152" t="s">
        <v>5658</v>
      </c>
      <c r="B978" s="153" t="s">
        <v>5659</v>
      </c>
      <c r="C978">
        <f t="shared" si="15"/>
        <v>11</v>
      </c>
    </row>
    <row r="979" spans="1:3">
      <c r="A979" s="152" t="s">
        <v>5660</v>
      </c>
      <c r="B979" s="153" t="s">
        <v>5661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5662</v>
      </c>
      <c r="B986" s="153" t="s">
        <v>5663</v>
      </c>
      <c r="C986">
        <f t="shared" si="15"/>
        <v>11</v>
      </c>
    </row>
    <row r="987" spans="1:3">
      <c r="A987" s="152" t="s">
        <v>5664</v>
      </c>
      <c r="B987" s="153" t="s">
        <v>5665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5666</v>
      </c>
      <c r="B993" s="153" t="s">
        <v>5667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5668</v>
      </c>
      <c r="B995" s="153" t="s">
        <v>5669</v>
      </c>
      <c r="C995">
        <f t="shared" si="15"/>
        <v>11</v>
      </c>
    </row>
    <row r="996" spans="1:3">
      <c r="A996" s="152" t="s">
        <v>5670</v>
      </c>
      <c r="B996" s="153" t="s">
        <v>5671</v>
      </c>
      <c r="C996">
        <f t="shared" si="15"/>
        <v>11</v>
      </c>
    </row>
    <row r="997" spans="1:3">
      <c r="A997" s="152" t="s">
        <v>5672</v>
      </c>
      <c r="B997" s="153" t="s">
        <v>1732</v>
      </c>
      <c r="C997">
        <f t="shared" si="15"/>
        <v>11</v>
      </c>
    </row>
    <row r="998" spans="1:3">
      <c r="A998" s="152" t="s">
        <v>5673</v>
      </c>
      <c r="B998" s="153" t="s">
        <v>5674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5675</v>
      </c>
      <c r="B1000" s="153" t="s">
        <v>5676</v>
      </c>
      <c r="C1000">
        <f t="shared" si="15"/>
        <v>11</v>
      </c>
    </row>
    <row r="1001" spans="1:3">
      <c r="A1001" s="152" t="s">
        <v>5677</v>
      </c>
      <c r="B1001" s="153" t="s">
        <v>5678</v>
      </c>
      <c r="C1001">
        <f t="shared" si="15"/>
        <v>11</v>
      </c>
    </row>
    <row r="1002" spans="1:3">
      <c r="A1002" s="152" t="s">
        <v>5679</v>
      </c>
      <c r="B1002" s="153" t="s">
        <v>5680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5681</v>
      </c>
      <c r="B1004" s="153" t="s">
        <v>5682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5683</v>
      </c>
      <c r="B1006" s="153" t="s">
        <v>5684</v>
      </c>
      <c r="C1006">
        <f t="shared" si="15"/>
        <v>11</v>
      </c>
    </row>
    <row r="1007" spans="1:3">
      <c r="A1007" s="152" t="s">
        <v>5685</v>
      </c>
      <c r="B1007" s="153" t="s">
        <v>5686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5687</v>
      </c>
      <c r="B1011" s="153" t="s">
        <v>5688</v>
      </c>
      <c r="C1011">
        <f t="shared" si="15"/>
        <v>11</v>
      </c>
    </row>
    <row r="1012" spans="1:3">
      <c r="A1012" s="152" t="s">
        <v>5689</v>
      </c>
      <c r="B1012" s="153" t="s">
        <v>5690</v>
      </c>
      <c r="C1012">
        <f t="shared" si="15"/>
        <v>11</v>
      </c>
    </row>
    <row r="1013" spans="1:3">
      <c r="A1013" s="152" t="s">
        <v>5691</v>
      </c>
      <c r="B1013" s="153" t="s">
        <v>5692</v>
      </c>
      <c r="C1013">
        <f t="shared" si="15"/>
        <v>11</v>
      </c>
    </row>
    <row r="1014" spans="1:3">
      <c r="A1014" s="152" t="s">
        <v>5693</v>
      </c>
      <c r="B1014" s="153" t="s">
        <v>5694</v>
      </c>
      <c r="C1014">
        <f t="shared" si="15"/>
        <v>11</v>
      </c>
    </row>
    <row r="1015" spans="1:3">
      <c r="A1015" s="152" t="s">
        <v>5695</v>
      </c>
      <c r="B1015" s="153" t="s">
        <v>5696</v>
      </c>
      <c r="C1015">
        <f t="shared" si="15"/>
        <v>11</v>
      </c>
    </row>
    <row r="1016" spans="1:3">
      <c r="A1016" s="152" t="s">
        <v>5697</v>
      </c>
      <c r="B1016" s="153" t="s">
        <v>5698</v>
      </c>
      <c r="C1016">
        <f t="shared" si="15"/>
        <v>11</v>
      </c>
    </row>
    <row r="1017" spans="1:3">
      <c r="A1017" s="152" t="s">
        <v>5699</v>
      </c>
      <c r="B1017" s="153" t="s">
        <v>5700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5701</v>
      </c>
      <c r="B1020" s="153" t="s">
        <v>5702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5703</v>
      </c>
      <c r="B1023" s="153" t="s">
        <v>5704</v>
      </c>
      <c r="C1023">
        <f t="shared" si="15"/>
        <v>11</v>
      </c>
    </row>
    <row r="1024" spans="1:3">
      <c r="A1024" s="152" t="s">
        <v>5705</v>
      </c>
      <c r="B1024" s="153" t="s">
        <v>5706</v>
      </c>
      <c r="C1024">
        <f t="shared" si="15"/>
        <v>11</v>
      </c>
    </row>
    <row r="1025" spans="1:3">
      <c r="A1025" s="152" t="s">
        <v>5707</v>
      </c>
      <c r="B1025" s="153" t="s">
        <v>5708</v>
      </c>
      <c r="C1025">
        <f t="shared" si="15"/>
        <v>11</v>
      </c>
    </row>
    <row r="1026" spans="1:3">
      <c r="A1026" s="152" t="s">
        <v>5709</v>
      </c>
      <c r="B1026" s="153" t="s">
        <v>5710</v>
      </c>
      <c r="C1026">
        <f t="shared" si="15"/>
        <v>11</v>
      </c>
    </row>
    <row r="1027" spans="1:3">
      <c r="A1027" s="152" t="s">
        <v>5711</v>
      </c>
      <c r="B1027" s="153" t="s">
        <v>5712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5713</v>
      </c>
      <c r="B1034" s="153" t="s">
        <v>5714</v>
      </c>
      <c r="C1034">
        <f t="shared" si="16"/>
        <v>11</v>
      </c>
    </row>
    <row r="1035" spans="1:3">
      <c r="A1035" s="152" t="s">
        <v>5715</v>
      </c>
      <c r="B1035" s="153" t="s">
        <v>5716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5717</v>
      </c>
      <c r="B1039" s="153" t="s">
        <v>5718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5719</v>
      </c>
      <c r="B1049" s="153" t="s">
        <v>5720</v>
      </c>
      <c r="C1049">
        <f t="shared" si="16"/>
        <v>11</v>
      </c>
    </row>
    <row r="1050" spans="1:3">
      <c r="A1050" s="152" t="s">
        <v>5721</v>
      </c>
      <c r="B1050" s="153" t="s">
        <v>5722</v>
      </c>
      <c r="C1050">
        <f t="shared" si="16"/>
        <v>11</v>
      </c>
    </row>
    <row r="1051" spans="1:3">
      <c r="A1051" s="152" t="s">
        <v>5723</v>
      </c>
      <c r="B1051" s="153" t="s">
        <v>5724</v>
      </c>
      <c r="C1051">
        <f t="shared" si="16"/>
        <v>11</v>
      </c>
    </row>
    <row r="1052" spans="1:3">
      <c r="A1052" s="152" t="s">
        <v>5725</v>
      </c>
      <c r="B1052" s="153" t="s">
        <v>5726</v>
      </c>
      <c r="C1052">
        <f t="shared" si="16"/>
        <v>11</v>
      </c>
    </row>
    <row r="1053" spans="1:3">
      <c r="A1053" s="152" t="s">
        <v>5727</v>
      </c>
      <c r="B1053" s="153" t="s">
        <v>5728</v>
      </c>
      <c r="C1053">
        <f t="shared" si="16"/>
        <v>11</v>
      </c>
    </row>
    <row r="1054" spans="1:3">
      <c r="A1054" s="152" t="s">
        <v>5729</v>
      </c>
      <c r="B1054" s="153" t="s">
        <v>5730</v>
      </c>
      <c r="C1054">
        <f t="shared" si="16"/>
        <v>11</v>
      </c>
    </row>
    <row r="1055" spans="1:3">
      <c r="A1055" s="152" t="s">
        <v>5731</v>
      </c>
      <c r="B1055" s="153" t="s">
        <v>5732</v>
      </c>
      <c r="C1055">
        <f t="shared" si="16"/>
        <v>11</v>
      </c>
    </row>
    <row r="1056" spans="1:3">
      <c r="A1056" s="152" t="s">
        <v>5733</v>
      </c>
      <c r="B1056" s="153" t="s">
        <v>5734</v>
      </c>
      <c r="C1056">
        <f t="shared" si="16"/>
        <v>11</v>
      </c>
    </row>
    <row r="1057" spans="1:3">
      <c r="A1057" s="152" t="s">
        <v>5735</v>
      </c>
      <c r="B1057" s="153" t="s">
        <v>5736</v>
      </c>
      <c r="C1057">
        <f t="shared" si="16"/>
        <v>11</v>
      </c>
    </row>
    <row r="1058" spans="1:3">
      <c r="A1058" s="152" t="s">
        <v>5737</v>
      </c>
      <c r="B1058" s="153" t="s">
        <v>5738</v>
      </c>
      <c r="C1058">
        <f t="shared" si="16"/>
        <v>11</v>
      </c>
    </row>
    <row r="1059" spans="1:3">
      <c r="A1059" s="152" t="s">
        <v>5739</v>
      </c>
      <c r="B1059" s="153" t="s">
        <v>5740</v>
      </c>
      <c r="C1059">
        <f t="shared" si="16"/>
        <v>11</v>
      </c>
    </row>
    <row r="1060" spans="1:3">
      <c r="A1060" s="152" t="s">
        <v>5741</v>
      </c>
      <c r="B1060" s="153" t="s">
        <v>5742</v>
      </c>
      <c r="C1060">
        <f t="shared" si="16"/>
        <v>11</v>
      </c>
    </row>
    <row r="1061" spans="1:3">
      <c r="A1061" s="152" t="s">
        <v>5743</v>
      </c>
      <c r="B1061" s="153" t="s">
        <v>5744</v>
      </c>
      <c r="C1061">
        <f t="shared" si="16"/>
        <v>11</v>
      </c>
    </row>
    <row r="1062" spans="1:3">
      <c r="A1062" s="152" t="s">
        <v>5745</v>
      </c>
      <c r="B1062" s="153" t="s">
        <v>5746</v>
      </c>
      <c r="C1062">
        <f t="shared" si="16"/>
        <v>11</v>
      </c>
    </row>
    <row r="1063" spans="1:3">
      <c r="A1063" s="152" t="s">
        <v>5747</v>
      </c>
      <c r="B1063" s="153" t="s">
        <v>5748</v>
      </c>
      <c r="C1063">
        <f t="shared" si="16"/>
        <v>11</v>
      </c>
    </row>
    <row r="1064" spans="1:3">
      <c r="A1064" s="152" t="s">
        <v>5749</v>
      </c>
      <c r="B1064" s="153" t="s">
        <v>5750</v>
      </c>
      <c r="C1064">
        <f t="shared" si="16"/>
        <v>11</v>
      </c>
    </row>
    <row r="1065" spans="1:3">
      <c r="A1065" s="152" t="s">
        <v>5751</v>
      </c>
      <c r="B1065" s="153" t="s">
        <v>5752</v>
      </c>
      <c r="C1065">
        <f t="shared" si="16"/>
        <v>11</v>
      </c>
    </row>
    <row r="1066" spans="1:3">
      <c r="A1066" s="152" t="s">
        <v>5753</v>
      </c>
      <c r="B1066" s="153" t="s">
        <v>5754</v>
      </c>
      <c r="C1066">
        <f t="shared" si="16"/>
        <v>11</v>
      </c>
    </row>
    <row r="1067" spans="1:3">
      <c r="A1067" s="152" t="s">
        <v>5755</v>
      </c>
      <c r="B1067" s="153" t="s">
        <v>5756</v>
      </c>
      <c r="C1067">
        <f t="shared" si="16"/>
        <v>11</v>
      </c>
    </row>
    <row r="1068" spans="1:3">
      <c r="A1068" s="152" t="s">
        <v>5757</v>
      </c>
      <c r="B1068" s="153" t="s">
        <v>5758</v>
      </c>
      <c r="C1068">
        <f t="shared" si="16"/>
        <v>11</v>
      </c>
    </row>
    <row r="1069" spans="1:3">
      <c r="A1069" s="152" t="s">
        <v>5759</v>
      </c>
      <c r="B1069" s="153" t="s">
        <v>5760</v>
      </c>
      <c r="C1069">
        <f t="shared" si="16"/>
        <v>11</v>
      </c>
    </row>
    <row r="1070" spans="1:3">
      <c r="A1070" s="152" t="s">
        <v>5761</v>
      </c>
      <c r="B1070" s="153" t="s">
        <v>5762</v>
      </c>
      <c r="C1070">
        <f t="shared" si="16"/>
        <v>11</v>
      </c>
    </row>
    <row r="1071" spans="1:3">
      <c r="A1071" s="152" t="s">
        <v>5763</v>
      </c>
      <c r="B1071" s="153" t="s">
        <v>5764</v>
      </c>
      <c r="C1071">
        <f t="shared" si="16"/>
        <v>11</v>
      </c>
    </row>
    <row r="1072" spans="1:3">
      <c r="A1072" s="152" t="s">
        <v>5765</v>
      </c>
      <c r="B1072" s="153" t="s">
        <v>5766</v>
      </c>
      <c r="C1072">
        <f t="shared" si="16"/>
        <v>11</v>
      </c>
    </row>
    <row r="1073" spans="1:3">
      <c r="A1073" s="152" t="s">
        <v>5767</v>
      </c>
      <c r="B1073" s="153" t="s">
        <v>5768</v>
      </c>
      <c r="C1073">
        <f t="shared" si="16"/>
        <v>11</v>
      </c>
    </row>
    <row r="1074" spans="1:3">
      <c r="A1074" s="152" t="s">
        <v>5769</v>
      </c>
      <c r="B1074" s="153" t="s">
        <v>5770</v>
      </c>
      <c r="C1074">
        <f t="shared" si="16"/>
        <v>11</v>
      </c>
    </row>
    <row r="1075" spans="1:3">
      <c r="A1075" s="152" t="s">
        <v>5771</v>
      </c>
      <c r="B1075" s="153" t="s">
        <v>5772</v>
      </c>
      <c r="C1075">
        <f t="shared" si="16"/>
        <v>11</v>
      </c>
    </row>
    <row r="1076" spans="1:3">
      <c r="A1076" s="152" t="s">
        <v>5773</v>
      </c>
      <c r="B1076" s="153" t="s">
        <v>5774</v>
      </c>
      <c r="C1076">
        <f t="shared" si="16"/>
        <v>11</v>
      </c>
    </row>
    <row r="1077" spans="1:3">
      <c r="A1077" s="152" t="s">
        <v>5775</v>
      </c>
      <c r="B1077" s="153" t="s">
        <v>5776</v>
      </c>
      <c r="C1077">
        <f t="shared" si="16"/>
        <v>11</v>
      </c>
    </row>
    <row r="1078" spans="1:3">
      <c r="A1078" s="152" t="s">
        <v>5777</v>
      </c>
      <c r="B1078" s="153" t="s">
        <v>5778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5779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5780</v>
      </c>
      <c r="B1082" s="153" t="s">
        <v>5781</v>
      </c>
      <c r="C1082">
        <f t="shared" si="16"/>
        <v>11</v>
      </c>
    </row>
    <row r="1083" spans="1:3">
      <c r="A1083" s="152" t="s">
        <v>5782</v>
      </c>
      <c r="B1083" s="153" t="s">
        <v>5783</v>
      </c>
      <c r="C1083">
        <f t="shared" si="16"/>
        <v>11</v>
      </c>
    </row>
    <row r="1084" spans="1:3">
      <c r="A1084" s="152" t="s">
        <v>5784</v>
      </c>
      <c r="B1084" s="153" t="s">
        <v>5785</v>
      </c>
      <c r="C1084">
        <f t="shared" si="16"/>
        <v>11</v>
      </c>
    </row>
    <row r="1085" spans="1:3">
      <c r="A1085" s="152" t="s">
        <v>5786</v>
      </c>
      <c r="B1085" s="153" t="s">
        <v>5787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5788</v>
      </c>
      <c r="B1087" s="153" t="s">
        <v>5789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5790</v>
      </c>
      <c r="B1089" s="153" t="s">
        <v>5791</v>
      </c>
      <c r="C1089">
        <f t="shared" si="16"/>
        <v>11</v>
      </c>
    </row>
    <row r="1090" spans="1:3">
      <c r="A1090" s="152" t="s">
        <v>5792</v>
      </c>
      <c r="B1090" s="153" t="s">
        <v>5793</v>
      </c>
      <c r="C1090">
        <f t="shared" si="16"/>
        <v>11</v>
      </c>
    </row>
    <row r="1091" spans="1:3">
      <c r="A1091" s="152" t="s">
        <v>5794</v>
      </c>
      <c r="B1091" s="153" t="s">
        <v>5795</v>
      </c>
      <c r="C1091">
        <f t="shared" si="16"/>
        <v>11</v>
      </c>
    </row>
    <row r="1092" spans="1:3">
      <c r="A1092" s="152" t="s">
        <v>5796</v>
      </c>
      <c r="B1092" s="153" t="s">
        <v>5797</v>
      </c>
      <c r="C1092">
        <f t="shared" si="16"/>
        <v>11</v>
      </c>
    </row>
    <row r="1093" spans="1:3">
      <c r="A1093" s="152" t="s">
        <v>5798</v>
      </c>
      <c r="B1093" s="153" t="s">
        <v>5799</v>
      </c>
      <c r="C1093">
        <f t="shared" si="16"/>
        <v>11</v>
      </c>
    </row>
    <row r="1094" spans="1:3">
      <c r="A1094" s="152" t="s">
        <v>5800</v>
      </c>
      <c r="B1094" s="153" t="s">
        <v>5801</v>
      </c>
      <c r="C1094">
        <f t="shared" ref="C1094:C1157" si="17">LEN(A1094)</f>
        <v>11</v>
      </c>
    </row>
    <row r="1095" spans="1:3">
      <c r="A1095" s="152" t="s">
        <v>5802</v>
      </c>
      <c r="B1095" s="153" t="s">
        <v>5803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5804</v>
      </c>
      <c r="B1097" s="153" t="s">
        <v>5805</v>
      </c>
      <c r="C1097">
        <f t="shared" si="17"/>
        <v>11</v>
      </c>
    </row>
    <row r="1098" spans="1:3">
      <c r="A1098" s="152" t="s">
        <v>5806</v>
      </c>
      <c r="B1098" s="153" t="s">
        <v>5807</v>
      </c>
      <c r="C1098">
        <f t="shared" si="17"/>
        <v>11</v>
      </c>
    </row>
    <row r="1099" spans="1:3">
      <c r="A1099" s="152" t="s">
        <v>5808</v>
      </c>
      <c r="B1099" s="153" t="s">
        <v>5809</v>
      </c>
      <c r="C1099">
        <f t="shared" si="17"/>
        <v>11</v>
      </c>
    </row>
    <row r="1100" spans="1:3">
      <c r="A1100" s="152" t="s">
        <v>5810</v>
      </c>
      <c r="B1100" s="153" t="s">
        <v>5811</v>
      </c>
      <c r="C1100">
        <f t="shared" si="17"/>
        <v>11</v>
      </c>
    </row>
    <row r="1101" spans="1:3">
      <c r="A1101" s="152" t="s">
        <v>5812</v>
      </c>
      <c r="B1101" s="153" t="s">
        <v>5813</v>
      </c>
      <c r="C1101">
        <f t="shared" si="17"/>
        <v>11</v>
      </c>
    </row>
    <row r="1102" spans="1:3">
      <c r="A1102" s="152" t="s">
        <v>5814</v>
      </c>
      <c r="B1102" s="153" t="s">
        <v>5815</v>
      </c>
      <c r="C1102">
        <f t="shared" si="17"/>
        <v>11</v>
      </c>
    </row>
    <row r="1103" spans="1:3">
      <c r="A1103" s="152" t="s">
        <v>5816</v>
      </c>
      <c r="B1103" s="153" t="s">
        <v>5817</v>
      </c>
      <c r="C1103">
        <f t="shared" si="17"/>
        <v>11</v>
      </c>
    </row>
    <row r="1104" spans="1:3">
      <c r="A1104" s="152" t="s">
        <v>5818</v>
      </c>
      <c r="B1104" s="153" t="s">
        <v>5819</v>
      </c>
      <c r="C1104">
        <f t="shared" si="17"/>
        <v>11</v>
      </c>
    </row>
    <row r="1105" spans="1:3">
      <c r="A1105" s="152" t="s">
        <v>5820</v>
      </c>
      <c r="B1105" s="153" t="s">
        <v>5821</v>
      </c>
      <c r="C1105">
        <f t="shared" si="17"/>
        <v>11</v>
      </c>
    </row>
    <row r="1106" spans="1:3">
      <c r="A1106" s="152" t="s">
        <v>5822</v>
      </c>
      <c r="B1106" s="153" t="s">
        <v>5823</v>
      </c>
      <c r="C1106">
        <f t="shared" si="17"/>
        <v>11</v>
      </c>
    </row>
    <row r="1107" spans="1:3">
      <c r="A1107" s="152" t="s">
        <v>5824</v>
      </c>
      <c r="B1107" s="153" t="s">
        <v>5825</v>
      </c>
      <c r="C1107">
        <f t="shared" si="17"/>
        <v>11</v>
      </c>
    </row>
    <row r="1108" spans="1:3">
      <c r="A1108" s="152" t="s">
        <v>5826</v>
      </c>
      <c r="B1108" s="153" t="s">
        <v>5827</v>
      </c>
      <c r="C1108">
        <f t="shared" si="17"/>
        <v>11</v>
      </c>
    </row>
    <row r="1109" spans="1:3">
      <c r="A1109" s="152" t="s">
        <v>5828</v>
      </c>
      <c r="B1109" s="153" t="s">
        <v>5829</v>
      </c>
      <c r="C1109">
        <f t="shared" si="17"/>
        <v>11</v>
      </c>
    </row>
    <row r="1110" spans="1:3">
      <c r="A1110" s="152" t="s">
        <v>5830</v>
      </c>
      <c r="B1110" s="153" t="s">
        <v>3409</v>
      </c>
      <c r="C1110">
        <f t="shared" si="17"/>
        <v>11</v>
      </c>
    </row>
    <row r="1111" spans="1:3">
      <c r="A1111" s="152" t="s">
        <v>5831</v>
      </c>
      <c r="B1111" s="153" t="s">
        <v>3409</v>
      </c>
      <c r="C1111">
        <f t="shared" si="17"/>
        <v>11</v>
      </c>
    </row>
    <row r="1112" spans="1:3">
      <c r="A1112" s="152" t="s">
        <v>5832</v>
      </c>
      <c r="B1112" s="153" t="s">
        <v>5833</v>
      </c>
      <c r="C1112">
        <f t="shared" si="17"/>
        <v>11</v>
      </c>
    </row>
    <row r="1113" spans="1:3">
      <c r="A1113" s="152" t="s">
        <v>5834</v>
      </c>
      <c r="B1113" s="153" t="s">
        <v>5835</v>
      </c>
      <c r="C1113">
        <f t="shared" si="17"/>
        <v>11</v>
      </c>
    </row>
    <row r="1114" spans="1:3">
      <c r="A1114" s="152" t="s">
        <v>5836</v>
      </c>
      <c r="B1114" s="153" t="s">
        <v>5837</v>
      </c>
      <c r="C1114">
        <f t="shared" si="17"/>
        <v>11</v>
      </c>
    </row>
    <row r="1115" spans="1:3">
      <c r="A1115" s="152" t="s">
        <v>5838</v>
      </c>
      <c r="B1115" s="153" t="s">
        <v>5839</v>
      </c>
      <c r="C1115">
        <f t="shared" si="17"/>
        <v>11</v>
      </c>
    </row>
    <row r="1116" spans="1:3">
      <c r="A1116" s="152" t="s">
        <v>5840</v>
      </c>
      <c r="B1116" s="153" t="s">
        <v>5841</v>
      </c>
      <c r="C1116">
        <f t="shared" si="17"/>
        <v>11</v>
      </c>
    </row>
    <row r="1117" spans="1:3">
      <c r="A1117" s="152" t="s">
        <v>5842</v>
      </c>
      <c r="B1117" s="153" t="s">
        <v>5843</v>
      </c>
      <c r="C1117">
        <f t="shared" si="17"/>
        <v>11</v>
      </c>
    </row>
    <row r="1118" spans="1:3">
      <c r="A1118" s="152" t="s">
        <v>5844</v>
      </c>
      <c r="B1118" s="153" t="s">
        <v>5845</v>
      </c>
      <c r="C1118">
        <f t="shared" si="17"/>
        <v>11</v>
      </c>
    </row>
    <row r="1119" spans="1:3">
      <c r="A1119" s="152" t="s">
        <v>5846</v>
      </c>
      <c r="B1119" s="153" t="s">
        <v>5847</v>
      </c>
      <c r="C1119">
        <f t="shared" si="17"/>
        <v>11</v>
      </c>
    </row>
    <row r="1120" spans="1:3">
      <c r="A1120" s="152" t="s">
        <v>5848</v>
      </c>
      <c r="B1120" s="153" t="s">
        <v>5849</v>
      </c>
      <c r="C1120">
        <f t="shared" si="17"/>
        <v>11</v>
      </c>
    </row>
    <row r="1121" spans="1:3">
      <c r="A1121" s="152" t="s">
        <v>5850</v>
      </c>
      <c r="B1121" s="153" t="s">
        <v>5851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5852</v>
      </c>
      <c r="B1123" s="153" t="s">
        <v>5853</v>
      </c>
      <c r="C1123">
        <f t="shared" si="17"/>
        <v>11</v>
      </c>
    </row>
    <row r="1124" spans="1:3">
      <c r="A1124" s="152" t="s">
        <v>5854</v>
      </c>
      <c r="B1124" s="153" t="s">
        <v>5855</v>
      </c>
      <c r="C1124">
        <f t="shared" si="17"/>
        <v>11</v>
      </c>
    </row>
    <row r="1125" spans="1:3">
      <c r="A1125" s="152" t="s">
        <v>5856</v>
      </c>
      <c r="B1125" s="153" t="s">
        <v>5857</v>
      </c>
      <c r="C1125">
        <f t="shared" si="17"/>
        <v>11</v>
      </c>
    </row>
    <row r="1126" spans="1:3">
      <c r="A1126" s="152" t="s">
        <v>5858</v>
      </c>
      <c r="B1126" s="153" t="s">
        <v>5859</v>
      </c>
      <c r="C1126">
        <f t="shared" si="17"/>
        <v>11</v>
      </c>
    </row>
    <row r="1127" spans="1:3">
      <c r="A1127" s="152" t="s">
        <v>5860</v>
      </c>
      <c r="B1127" s="153" t="s">
        <v>5861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5862</v>
      </c>
      <c r="B1129" s="153" t="s">
        <v>5863</v>
      </c>
      <c r="C1129">
        <f t="shared" si="17"/>
        <v>11</v>
      </c>
    </row>
    <row r="1130" spans="1:3">
      <c r="A1130" s="152" t="s">
        <v>5864</v>
      </c>
      <c r="B1130" s="153" t="s">
        <v>5865</v>
      </c>
      <c r="C1130">
        <f t="shared" si="17"/>
        <v>11</v>
      </c>
    </row>
    <row r="1131" spans="1:3">
      <c r="A1131" s="152" t="s">
        <v>5866</v>
      </c>
      <c r="B1131" s="153" t="s">
        <v>5867</v>
      </c>
      <c r="C1131">
        <f t="shared" si="17"/>
        <v>11</v>
      </c>
    </row>
    <row r="1132" spans="1:3">
      <c r="A1132" s="152" t="s">
        <v>5868</v>
      </c>
      <c r="B1132" s="153" t="s">
        <v>5869</v>
      </c>
      <c r="C1132">
        <f t="shared" si="17"/>
        <v>11</v>
      </c>
    </row>
    <row r="1133" spans="1:3">
      <c r="A1133" s="152" t="s">
        <v>5870</v>
      </c>
      <c r="B1133" s="153" t="s">
        <v>5871</v>
      </c>
      <c r="C1133">
        <f t="shared" si="17"/>
        <v>11</v>
      </c>
    </row>
    <row r="1134" spans="1:3">
      <c r="A1134" s="152" t="s">
        <v>5872</v>
      </c>
      <c r="B1134" s="153" t="s">
        <v>5873</v>
      </c>
      <c r="C1134">
        <f t="shared" si="17"/>
        <v>11</v>
      </c>
    </row>
    <row r="1135" spans="1:3">
      <c r="A1135" s="152" t="s">
        <v>5874</v>
      </c>
      <c r="B1135" s="153" t="s">
        <v>5875</v>
      </c>
      <c r="C1135">
        <f t="shared" si="17"/>
        <v>11</v>
      </c>
    </row>
    <row r="1136" spans="1:3">
      <c r="A1136" s="152" t="s">
        <v>5876</v>
      </c>
      <c r="B1136" s="153" t="s">
        <v>5877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5878</v>
      </c>
      <c r="B1138" s="153" t="s">
        <v>5879</v>
      </c>
      <c r="C1138">
        <f t="shared" si="17"/>
        <v>11</v>
      </c>
    </row>
    <row r="1139" spans="1:3">
      <c r="A1139" s="152" t="s">
        <v>5880</v>
      </c>
      <c r="B1139" s="153" t="s">
        <v>5881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5882</v>
      </c>
      <c r="B1141" s="153" t="s">
        <v>5883</v>
      </c>
      <c r="C1141">
        <f t="shared" si="17"/>
        <v>11</v>
      </c>
    </row>
    <row r="1142" spans="1:3">
      <c r="A1142" s="152" t="s">
        <v>5884</v>
      </c>
      <c r="B1142" s="153" t="s">
        <v>5885</v>
      </c>
      <c r="C1142">
        <f t="shared" si="17"/>
        <v>11</v>
      </c>
    </row>
    <row r="1143" spans="1:3">
      <c r="A1143" s="152" t="s">
        <v>5886</v>
      </c>
      <c r="B1143" s="153" t="s">
        <v>5887</v>
      </c>
      <c r="C1143">
        <f t="shared" si="17"/>
        <v>11</v>
      </c>
    </row>
    <row r="1144" spans="1:3">
      <c r="A1144" s="152" t="s">
        <v>5888</v>
      </c>
      <c r="B1144" s="153" t="s">
        <v>5887</v>
      </c>
      <c r="C1144">
        <f t="shared" si="17"/>
        <v>11</v>
      </c>
    </row>
    <row r="1145" spans="1:3">
      <c r="A1145" s="152" t="s">
        <v>5889</v>
      </c>
      <c r="B1145" s="153" t="s">
        <v>5890</v>
      </c>
      <c r="C1145">
        <f t="shared" si="17"/>
        <v>11</v>
      </c>
    </row>
    <row r="1146" spans="1:3">
      <c r="A1146" s="152" t="s">
        <v>5891</v>
      </c>
      <c r="B1146" s="153" t="s">
        <v>5892</v>
      </c>
      <c r="C1146">
        <f t="shared" si="17"/>
        <v>11</v>
      </c>
    </row>
    <row r="1147" spans="1:3">
      <c r="A1147" s="152" t="s">
        <v>5893</v>
      </c>
      <c r="B1147" s="153" t="s">
        <v>5894</v>
      </c>
      <c r="C1147">
        <f t="shared" si="17"/>
        <v>11</v>
      </c>
    </row>
    <row r="1148" spans="1:3">
      <c r="A1148" s="152" t="s">
        <v>5895</v>
      </c>
      <c r="B1148" s="153" t="s">
        <v>5896</v>
      </c>
      <c r="C1148">
        <f t="shared" si="17"/>
        <v>11</v>
      </c>
    </row>
    <row r="1149" spans="1:3">
      <c r="A1149" s="152" t="s">
        <v>5897</v>
      </c>
      <c r="B1149" s="153" t="s">
        <v>5898</v>
      </c>
      <c r="C1149">
        <f t="shared" si="17"/>
        <v>11</v>
      </c>
    </row>
    <row r="1150" spans="1:3">
      <c r="A1150" s="152" t="s">
        <v>5899</v>
      </c>
      <c r="B1150" s="153" t="s">
        <v>5900</v>
      </c>
      <c r="C1150">
        <f t="shared" si="17"/>
        <v>11</v>
      </c>
    </row>
    <row r="1151" spans="1:3">
      <c r="A1151" s="152" t="s">
        <v>5901</v>
      </c>
      <c r="B1151" s="153" t="s">
        <v>5902</v>
      </c>
      <c r="C1151">
        <f t="shared" si="17"/>
        <v>11</v>
      </c>
    </row>
    <row r="1152" spans="1:3">
      <c r="A1152" s="152" t="s">
        <v>5903</v>
      </c>
      <c r="B1152" s="153" t="s">
        <v>5904</v>
      </c>
      <c r="C1152">
        <f t="shared" si="17"/>
        <v>11</v>
      </c>
    </row>
    <row r="1153" spans="1:3">
      <c r="A1153" s="152" t="s">
        <v>5905</v>
      </c>
      <c r="B1153" s="153" t="s">
        <v>5906</v>
      </c>
      <c r="C1153">
        <f t="shared" si="17"/>
        <v>11</v>
      </c>
    </row>
    <row r="1154" spans="1:3">
      <c r="A1154" s="152" t="s">
        <v>5907</v>
      </c>
      <c r="B1154" s="153" t="s">
        <v>5908</v>
      </c>
      <c r="C1154">
        <f t="shared" si="17"/>
        <v>11</v>
      </c>
    </row>
    <row r="1155" spans="1:3">
      <c r="A1155" s="152" t="s">
        <v>5909</v>
      </c>
      <c r="B1155" s="153" t="s">
        <v>5910</v>
      </c>
      <c r="C1155">
        <f t="shared" si="17"/>
        <v>11</v>
      </c>
    </row>
    <row r="1156" spans="1:3">
      <c r="A1156" s="152" t="s">
        <v>5911</v>
      </c>
      <c r="B1156" s="153" t="s">
        <v>5912</v>
      </c>
      <c r="C1156">
        <f t="shared" si="17"/>
        <v>11</v>
      </c>
    </row>
    <row r="1157" spans="1:3">
      <c r="A1157" s="152" t="s">
        <v>5913</v>
      </c>
      <c r="B1157" s="153" t="s">
        <v>5914</v>
      </c>
      <c r="C1157">
        <f t="shared" si="17"/>
        <v>11</v>
      </c>
    </row>
    <row r="1158" spans="1:3">
      <c r="A1158" s="152" t="s">
        <v>5915</v>
      </c>
      <c r="B1158" s="153" t="s">
        <v>5916</v>
      </c>
      <c r="C1158">
        <f t="shared" ref="C1158:C1221" si="18">LEN(A1158)</f>
        <v>11</v>
      </c>
    </row>
    <row r="1159" spans="1:3">
      <c r="A1159" s="152" t="s">
        <v>5917</v>
      </c>
      <c r="B1159" s="153" t="s">
        <v>5918</v>
      </c>
      <c r="C1159">
        <f t="shared" si="18"/>
        <v>11</v>
      </c>
    </row>
    <row r="1160" spans="1:3">
      <c r="A1160" s="152" t="s">
        <v>5919</v>
      </c>
      <c r="B1160" s="153" t="s">
        <v>5920</v>
      </c>
      <c r="C1160">
        <f t="shared" si="18"/>
        <v>11</v>
      </c>
    </row>
    <row r="1161" spans="1:3">
      <c r="A1161" s="152" t="s">
        <v>5921</v>
      </c>
      <c r="B1161" s="153" t="s">
        <v>5922</v>
      </c>
      <c r="C1161">
        <f t="shared" si="18"/>
        <v>11</v>
      </c>
    </row>
    <row r="1162" spans="1:3">
      <c r="A1162" s="152" t="s">
        <v>5923</v>
      </c>
      <c r="B1162" s="153" t="s">
        <v>5924</v>
      </c>
      <c r="C1162">
        <f t="shared" si="18"/>
        <v>11</v>
      </c>
    </row>
    <row r="1163" spans="1:3">
      <c r="A1163" s="152" t="s">
        <v>5925</v>
      </c>
      <c r="B1163" s="153" t="s">
        <v>5926</v>
      </c>
      <c r="C1163">
        <f t="shared" si="18"/>
        <v>11</v>
      </c>
    </row>
    <row r="1164" spans="1:3">
      <c r="A1164" s="152" t="s">
        <v>5927</v>
      </c>
      <c r="B1164" s="153" t="s">
        <v>5928</v>
      </c>
      <c r="C1164">
        <f t="shared" si="18"/>
        <v>11</v>
      </c>
    </row>
    <row r="1165" spans="1:3">
      <c r="A1165" s="152" t="s">
        <v>5929</v>
      </c>
      <c r="B1165" s="153" t="s">
        <v>5930</v>
      </c>
      <c r="C1165">
        <f t="shared" si="18"/>
        <v>11</v>
      </c>
    </row>
    <row r="1166" spans="1:3">
      <c r="A1166" s="152" t="s">
        <v>5931</v>
      </c>
      <c r="B1166" s="153" t="s">
        <v>5932</v>
      </c>
      <c r="C1166">
        <f t="shared" si="18"/>
        <v>11</v>
      </c>
    </row>
    <row r="1167" spans="1:3">
      <c r="A1167" s="152" t="s">
        <v>5933</v>
      </c>
      <c r="B1167" s="153" t="s">
        <v>5934</v>
      </c>
      <c r="C1167">
        <f t="shared" si="18"/>
        <v>11</v>
      </c>
    </row>
    <row r="1168" spans="1:3">
      <c r="A1168" s="152" t="s">
        <v>5935</v>
      </c>
      <c r="B1168" s="153" t="s">
        <v>5936</v>
      </c>
      <c r="C1168">
        <f t="shared" si="18"/>
        <v>11</v>
      </c>
    </row>
    <row r="1169" spans="1:3">
      <c r="A1169" s="152" t="s">
        <v>5937</v>
      </c>
      <c r="B1169" s="153" t="s">
        <v>5938</v>
      </c>
      <c r="C1169">
        <f t="shared" si="18"/>
        <v>11</v>
      </c>
    </row>
    <row r="1170" spans="1:3">
      <c r="A1170" s="152" t="s">
        <v>5939</v>
      </c>
      <c r="B1170" s="153" t="s">
        <v>5940</v>
      </c>
      <c r="C1170">
        <f t="shared" si="18"/>
        <v>11</v>
      </c>
    </row>
    <row r="1171" spans="1:3">
      <c r="A1171" s="152" t="s">
        <v>5941</v>
      </c>
      <c r="B1171" s="153" t="s">
        <v>5942</v>
      </c>
      <c r="C1171">
        <f t="shared" si="18"/>
        <v>11</v>
      </c>
    </row>
    <row r="1172" spans="1:3">
      <c r="A1172" s="152" t="s">
        <v>5943</v>
      </c>
      <c r="B1172" s="153" t="s">
        <v>5944</v>
      </c>
      <c r="C1172">
        <f t="shared" si="18"/>
        <v>11</v>
      </c>
    </row>
    <row r="1173" spans="1:3">
      <c r="A1173" s="152" t="s">
        <v>5945</v>
      </c>
      <c r="B1173" s="153" t="s">
        <v>5946</v>
      </c>
      <c r="C1173">
        <f t="shared" si="18"/>
        <v>11</v>
      </c>
    </row>
    <row r="1174" spans="1:3">
      <c r="A1174" s="152" t="s">
        <v>5947</v>
      </c>
      <c r="B1174" s="153" t="s">
        <v>5948</v>
      </c>
      <c r="C1174">
        <f t="shared" si="18"/>
        <v>11</v>
      </c>
    </row>
    <row r="1175" spans="1:3">
      <c r="A1175" s="152" t="s">
        <v>5949</v>
      </c>
      <c r="B1175" s="153" t="s">
        <v>5950</v>
      </c>
      <c r="C1175">
        <f t="shared" si="18"/>
        <v>11</v>
      </c>
    </row>
    <row r="1176" spans="1:3">
      <c r="A1176" s="152" t="s">
        <v>5951</v>
      </c>
      <c r="B1176" s="153" t="s">
        <v>5952</v>
      </c>
      <c r="C1176">
        <f t="shared" si="18"/>
        <v>11</v>
      </c>
    </row>
    <row r="1177" spans="1:3">
      <c r="A1177" s="152" t="s">
        <v>5953</v>
      </c>
      <c r="B1177" s="153" t="s">
        <v>5954</v>
      </c>
      <c r="C1177">
        <f t="shared" si="18"/>
        <v>11</v>
      </c>
    </row>
    <row r="1178" spans="1:3">
      <c r="A1178" s="152" t="s">
        <v>5955</v>
      </c>
      <c r="B1178" s="153" t="s">
        <v>5956</v>
      </c>
      <c r="C1178">
        <f t="shared" si="18"/>
        <v>11</v>
      </c>
    </row>
    <row r="1179" spans="1:3">
      <c r="A1179" s="152" t="s">
        <v>5957</v>
      </c>
      <c r="B1179" s="153" t="s">
        <v>5958</v>
      </c>
      <c r="C1179">
        <f t="shared" si="18"/>
        <v>11</v>
      </c>
    </row>
    <row r="1180" spans="1:3">
      <c r="A1180" s="152" t="s">
        <v>5959</v>
      </c>
      <c r="B1180" s="153" t="s">
        <v>5960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5961</v>
      </c>
      <c r="B1182" s="153" t="s">
        <v>5962</v>
      </c>
      <c r="C1182">
        <f t="shared" si="18"/>
        <v>11</v>
      </c>
    </row>
    <row r="1183" spans="1:3">
      <c r="A1183" s="152" t="s">
        <v>5963</v>
      </c>
      <c r="B1183" s="153" t="s">
        <v>5964</v>
      </c>
      <c r="C1183">
        <f t="shared" si="18"/>
        <v>11</v>
      </c>
    </row>
    <row r="1184" spans="1:3">
      <c r="A1184" s="152" t="s">
        <v>5965</v>
      </c>
      <c r="B1184" s="153" t="s">
        <v>5966</v>
      </c>
      <c r="C1184">
        <f t="shared" si="18"/>
        <v>11</v>
      </c>
    </row>
    <row r="1185" spans="1:3">
      <c r="A1185" s="152" t="s">
        <v>5967</v>
      </c>
      <c r="B1185" s="153" t="s">
        <v>5968</v>
      </c>
      <c r="C1185">
        <f t="shared" si="18"/>
        <v>11</v>
      </c>
    </row>
    <row r="1186" spans="1:3">
      <c r="A1186" s="152" t="s">
        <v>5969</v>
      </c>
      <c r="B1186" s="153" t="s">
        <v>5970</v>
      </c>
      <c r="C1186">
        <f t="shared" si="18"/>
        <v>11</v>
      </c>
    </row>
    <row r="1187" spans="1:3">
      <c r="A1187" s="152" t="s">
        <v>5971</v>
      </c>
      <c r="B1187" s="153" t="s">
        <v>5972</v>
      </c>
      <c r="C1187">
        <f t="shared" si="18"/>
        <v>11</v>
      </c>
    </row>
    <row r="1188" spans="1:3">
      <c r="A1188" s="152" t="s">
        <v>5973</v>
      </c>
      <c r="B1188" s="153" t="s">
        <v>5974</v>
      </c>
      <c r="C1188">
        <f t="shared" si="18"/>
        <v>11</v>
      </c>
    </row>
    <row r="1189" spans="1:3">
      <c r="A1189" s="152" t="s">
        <v>5975</v>
      </c>
      <c r="B1189" s="153" t="s">
        <v>5976</v>
      </c>
      <c r="C1189">
        <f t="shared" si="18"/>
        <v>11</v>
      </c>
    </row>
    <row r="1190" spans="1:3">
      <c r="A1190" s="152" t="s">
        <v>5977</v>
      </c>
      <c r="B1190" s="153" t="s">
        <v>5978</v>
      </c>
      <c r="C1190">
        <f t="shared" si="18"/>
        <v>11</v>
      </c>
    </row>
    <row r="1191" spans="1:3">
      <c r="A1191" s="152" t="s">
        <v>5979</v>
      </c>
      <c r="B1191" s="153" t="s">
        <v>5980</v>
      </c>
      <c r="C1191">
        <f t="shared" si="18"/>
        <v>11</v>
      </c>
    </row>
    <row r="1192" spans="1:3">
      <c r="A1192" s="152" t="s">
        <v>5981</v>
      </c>
      <c r="B1192" s="153" t="s">
        <v>5982</v>
      </c>
      <c r="C1192">
        <f t="shared" si="18"/>
        <v>11</v>
      </c>
    </row>
    <row r="1193" spans="1:3">
      <c r="A1193" s="152" t="s">
        <v>5983</v>
      </c>
      <c r="B1193" s="153" t="s">
        <v>5984</v>
      </c>
      <c r="C1193">
        <f t="shared" si="18"/>
        <v>11</v>
      </c>
    </row>
    <row r="1194" spans="1:3">
      <c r="A1194" s="152" t="s">
        <v>5985</v>
      </c>
      <c r="B1194" s="153" t="s">
        <v>5986</v>
      </c>
      <c r="C1194">
        <f t="shared" si="18"/>
        <v>11</v>
      </c>
    </row>
    <row r="1195" spans="1:3">
      <c r="A1195" s="152" t="s">
        <v>5987</v>
      </c>
      <c r="B1195" s="153" t="s">
        <v>5988</v>
      </c>
      <c r="C1195">
        <f t="shared" si="18"/>
        <v>11</v>
      </c>
    </row>
    <row r="1196" spans="1:3">
      <c r="A1196" s="152" t="s">
        <v>5989</v>
      </c>
      <c r="B1196" s="153" t="s">
        <v>5990</v>
      </c>
      <c r="C1196">
        <f t="shared" si="18"/>
        <v>11</v>
      </c>
    </row>
    <row r="1197" spans="1:3">
      <c r="A1197" s="152" t="s">
        <v>5991</v>
      </c>
      <c r="B1197" s="153" t="s">
        <v>5992</v>
      </c>
      <c r="C1197">
        <f t="shared" si="18"/>
        <v>11</v>
      </c>
    </row>
    <row r="1198" spans="1:3">
      <c r="A1198" s="152" t="s">
        <v>5993</v>
      </c>
      <c r="B1198" s="153" t="s">
        <v>5994</v>
      </c>
      <c r="C1198">
        <f t="shared" si="18"/>
        <v>11</v>
      </c>
    </row>
    <row r="1199" spans="1:3">
      <c r="A1199" s="152" t="s">
        <v>5995</v>
      </c>
      <c r="B1199" s="153" t="s">
        <v>5994</v>
      </c>
      <c r="C1199">
        <f t="shared" si="18"/>
        <v>11</v>
      </c>
    </row>
    <row r="1200" spans="1:3">
      <c r="A1200" s="152" t="s">
        <v>5996</v>
      </c>
      <c r="B1200" s="153" t="s">
        <v>5997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5998</v>
      </c>
      <c r="B1202" s="153" t="s">
        <v>5999</v>
      </c>
      <c r="C1202">
        <f t="shared" si="18"/>
        <v>11</v>
      </c>
    </row>
    <row r="1203" spans="1:3">
      <c r="A1203" s="152" t="s">
        <v>6000</v>
      </c>
      <c r="B1203" s="153" t="s">
        <v>6001</v>
      </c>
      <c r="C1203">
        <f t="shared" si="18"/>
        <v>11</v>
      </c>
    </row>
    <row r="1204" spans="1:3">
      <c r="A1204" s="152" t="s">
        <v>6002</v>
      </c>
      <c r="B1204" s="153" t="s">
        <v>5419</v>
      </c>
      <c r="C1204">
        <f t="shared" si="18"/>
        <v>11</v>
      </c>
    </row>
    <row r="1205" spans="1:3">
      <c r="A1205" s="152" t="s">
        <v>6003</v>
      </c>
      <c r="B1205" s="153" t="s">
        <v>6004</v>
      </c>
      <c r="C1205">
        <f t="shared" si="18"/>
        <v>11</v>
      </c>
    </row>
    <row r="1206" spans="1:3">
      <c r="A1206" s="152" t="s">
        <v>6005</v>
      </c>
      <c r="B1206" s="153" t="s">
        <v>6006</v>
      </c>
      <c r="C1206">
        <f t="shared" si="18"/>
        <v>11</v>
      </c>
    </row>
    <row r="1207" spans="1:3">
      <c r="A1207" s="152" t="s">
        <v>6007</v>
      </c>
      <c r="B1207" s="153" t="s">
        <v>6008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6009</v>
      </c>
      <c r="B1209" s="153" t="s">
        <v>6010</v>
      </c>
      <c r="C1209">
        <f t="shared" si="18"/>
        <v>11</v>
      </c>
    </row>
    <row r="1210" spans="1:3">
      <c r="A1210" s="152" t="s">
        <v>6011</v>
      </c>
      <c r="B1210" s="153" t="s">
        <v>6012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6013</v>
      </c>
      <c r="B1212" s="153" t="s">
        <v>6014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6015</v>
      </c>
      <c r="B1214" s="153" t="s">
        <v>6016</v>
      </c>
      <c r="C1214">
        <f t="shared" si="18"/>
        <v>11</v>
      </c>
    </row>
    <row r="1215" spans="1:3">
      <c r="A1215" s="152" t="s">
        <v>6017</v>
      </c>
      <c r="B1215" s="153" t="s">
        <v>6018</v>
      </c>
      <c r="C1215">
        <f t="shared" si="18"/>
        <v>11</v>
      </c>
    </row>
    <row r="1216" spans="1:3">
      <c r="A1216" s="152" t="s">
        <v>6019</v>
      </c>
      <c r="B1216" s="153" t="s">
        <v>6020</v>
      </c>
      <c r="C1216">
        <f t="shared" si="18"/>
        <v>11</v>
      </c>
    </row>
    <row r="1217" spans="1:3">
      <c r="A1217" s="152" t="s">
        <v>6021</v>
      </c>
      <c r="B1217" s="153" t="s">
        <v>6022</v>
      </c>
      <c r="C1217">
        <f t="shared" si="18"/>
        <v>11</v>
      </c>
    </row>
    <row r="1218" spans="1:3">
      <c r="A1218" s="152" t="s">
        <v>6023</v>
      </c>
      <c r="B1218" s="153" t="s">
        <v>6024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6025</v>
      </c>
      <c r="B1220" s="153" t="s">
        <v>3439</v>
      </c>
      <c r="C1220">
        <f t="shared" si="18"/>
        <v>11</v>
      </c>
    </row>
    <row r="1221" spans="1:3">
      <c r="A1221" s="152" t="s">
        <v>6026</v>
      </c>
      <c r="B1221" s="153" t="s">
        <v>6027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6028</v>
      </c>
      <c r="B1223" s="153" t="s">
        <v>6029</v>
      </c>
      <c r="C1223">
        <f t="shared" si="19"/>
        <v>11</v>
      </c>
    </row>
    <row r="1224" spans="1:3">
      <c r="A1224" s="152" t="s">
        <v>6030</v>
      </c>
      <c r="B1224" s="153" t="s">
        <v>6031</v>
      </c>
      <c r="C1224">
        <f t="shared" si="19"/>
        <v>11</v>
      </c>
    </row>
    <row r="1225" spans="1:3">
      <c r="A1225" s="152" t="s">
        <v>6032</v>
      </c>
      <c r="B1225" s="153" t="s">
        <v>6033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6034</v>
      </c>
      <c r="B1227" s="153" t="s">
        <v>6035</v>
      </c>
      <c r="C1227">
        <f t="shared" si="19"/>
        <v>11</v>
      </c>
    </row>
    <row r="1228" spans="1:3">
      <c r="A1228" s="152" t="s">
        <v>6036</v>
      </c>
      <c r="B1228" s="153" t="s">
        <v>6037</v>
      </c>
      <c r="C1228">
        <f t="shared" si="19"/>
        <v>11</v>
      </c>
    </row>
    <row r="1229" spans="1:3">
      <c r="A1229" s="152" t="s">
        <v>6038</v>
      </c>
      <c r="B1229" s="153" t="s">
        <v>6039</v>
      </c>
      <c r="C1229">
        <f t="shared" si="19"/>
        <v>11</v>
      </c>
    </row>
    <row r="1230" spans="1:3">
      <c r="A1230" s="152" t="s">
        <v>6040</v>
      </c>
      <c r="B1230" s="153" t="s">
        <v>6041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6042</v>
      </c>
      <c r="B1232" s="153" t="s">
        <v>6043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6044</v>
      </c>
      <c r="B1236" s="153" t="s">
        <v>6045</v>
      </c>
      <c r="C1236">
        <f t="shared" si="19"/>
        <v>11</v>
      </c>
    </row>
    <row r="1237" spans="1:3">
      <c r="A1237" s="152" t="s">
        <v>6046</v>
      </c>
      <c r="B1237" s="153" t="s">
        <v>6047</v>
      </c>
      <c r="C1237">
        <f t="shared" si="19"/>
        <v>11</v>
      </c>
    </row>
    <row r="1238" spans="1:3">
      <c r="A1238" s="152" t="s">
        <v>6048</v>
      </c>
      <c r="B1238" s="153" t="s">
        <v>6049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6050</v>
      </c>
      <c r="B1240" s="153" t="s">
        <v>6051</v>
      </c>
      <c r="C1240">
        <f t="shared" si="19"/>
        <v>11</v>
      </c>
    </row>
    <row r="1241" spans="1:3">
      <c r="A1241" s="152" t="s">
        <v>6052</v>
      </c>
      <c r="B1241" s="153" t="s">
        <v>6053</v>
      </c>
      <c r="C1241">
        <f t="shared" si="19"/>
        <v>11</v>
      </c>
    </row>
    <row r="1242" spans="1:3">
      <c r="A1242" s="152" t="s">
        <v>6054</v>
      </c>
      <c r="B1242" s="153" t="s">
        <v>6055</v>
      </c>
      <c r="C1242">
        <f t="shared" si="19"/>
        <v>11</v>
      </c>
    </row>
    <row r="1243" spans="1:3">
      <c r="A1243" s="152" t="s">
        <v>6056</v>
      </c>
      <c r="B1243" s="153" t="s">
        <v>6057</v>
      </c>
      <c r="C1243">
        <f t="shared" si="19"/>
        <v>11</v>
      </c>
    </row>
    <row r="1244" spans="1:3">
      <c r="A1244" s="152" t="s">
        <v>6058</v>
      </c>
      <c r="B1244" s="153" t="s">
        <v>6059</v>
      </c>
      <c r="C1244">
        <f t="shared" si="19"/>
        <v>11</v>
      </c>
    </row>
    <row r="1245" spans="1:3">
      <c r="A1245" s="152" t="s">
        <v>6060</v>
      </c>
      <c r="B1245" s="153" t="s">
        <v>6061</v>
      </c>
      <c r="C1245">
        <f t="shared" si="19"/>
        <v>11</v>
      </c>
    </row>
    <row r="1246" spans="1:3">
      <c r="A1246" s="152" t="s">
        <v>6062</v>
      </c>
      <c r="B1246" s="153" t="s">
        <v>6012</v>
      </c>
      <c r="C1246">
        <f t="shared" si="19"/>
        <v>11</v>
      </c>
    </row>
    <row r="1247" spans="1:3">
      <c r="A1247" s="152" t="s">
        <v>6063</v>
      </c>
      <c r="B1247" s="153" t="s">
        <v>1813</v>
      </c>
      <c r="C1247">
        <f t="shared" si="19"/>
        <v>11</v>
      </c>
    </row>
    <row r="1248" spans="1:3">
      <c r="A1248" s="152" t="s">
        <v>6064</v>
      </c>
      <c r="B1248" s="153" t="s">
        <v>6016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6065</v>
      </c>
      <c r="B1251" s="153" t="s">
        <v>6066</v>
      </c>
      <c r="C1251">
        <f t="shared" si="19"/>
        <v>11</v>
      </c>
    </row>
    <row r="1252" spans="1:3">
      <c r="A1252" s="152" t="s">
        <v>6067</v>
      </c>
      <c r="B1252" s="153" t="s">
        <v>5766</v>
      </c>
      <c r="C1252">
        <f t="shared" si="19"/>
        <v>11</v>
      </c>
    </row>
    <row r="1253" spans="1:3">
      <c r="A1253" s="152" t="s">
        <v>6068</v>
      </c>
      <c r="B1253" s="153" t="s">
        <v>5768</v>
      </c>
      <c r="C1253">
        <f t="shared" si="19"/>
        <v>11</v>
      </c>
    </row>
    <row r="1254" spans="1:3">
      <c r="A1254" s="152" t="s">
        <v>6069</v>
      </c>
      <c r="B1254" s="153" t="s">
        <v>6070</v>
      </c>
      <c r="C1254">
        <f t="shared" si="19"/>
        <v>11</v>
      </c>
    </row>
    <row r="1255" spans="1:3">
      <c r="A1255" s="152" t="s">
        <v>6071</v>
      </c>
      <c r="B1255" s="153" t="s">
        <v>6072</v>
      </c>
      <c r="C1255">
        <f t="shared" si="19"/>
        <v>11</v>
      </c>
    </row>
    <row r="1256" spans="1:3">
      <c r="A1256" s="152" t="s">
        <v>6073</v>
      </c>
      <c r="B1256" s="153" t="s">
        <v>6074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6075</v>
      </c>
      <c r="B1260" s="153" t="s">
        <v>6076</v>
      </c>
      <c r="C1260">
        <f t="shared" si="19"/>
        <v>11</v>
      </c>
    </row>
    <row r="1261" spans="1:3">
      <c r="A1261" s="152" t="s">
        <v>6077</v>
      </c>
      <c r="B1261" s="153" t="s">
        <v>6078</v>
      </c>
      <c r="C1261">
        <f t="shared" si="19"/>
        <v>11</v>
      </c>
    </row>
    <row r="1262" spans="1:3">
      <c r="A1262" s="152" t="s">
        <v>6079</v>
      </c>
      <c r="B1262" s="153" t="s">
        <v>6080</v>
      </c>
      <c r="C1262">
        <f t="shared" si="19"/>
        <v>11</v>
      </c>
    </row>
    <row r="1263" spans="1:3">
      <c r="A1263" s="152" t="s">
        <v>6081</v>
      </c>
      <c r="B1263" s="153" t="s">
        <v>6082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6083</v>
      </c>
      <c r="B1265" s="153" t="s">
        <v>6084</v>
      </c>
      <c r="C1265">
        <f t="shared" si="19"/>
        <v>11</v>
      </c>
    </row>
    <row r="1266" spans="1:3">
      <c r="A1266" s="152" t="s">
        <v>6085</v>
      </c>
      <c r="B1266" s="153" t="s">
        <v>6086</v>
      </c>
      <c r="C1266">
        <f t="shared" si="19"/>
        <v>11</v>
      </c>
    </row>
    <row r="1267" spans="1:3">
      <c r="A1267" s="152" t="s">
        <v>6087</v>
      </c>
      <c r="B1267" s="153" t="s">
        <v>6088</v>
      </c>
      <c r="C1267">
        <f t="shared" si="19"/>
        <v>11</v>
      </c>
    </row>
    <row r="1268" spans="1:3">
      <c r="A1268" s="152" t="s">
        <v>6089</v>
      </c>
      <c r="B1268" s="153" t="s">
        <v>6090</v>
      </c>
      <c r="C1268">
        <f t="shared" si="19"/>
        <v>11</v>
      </c>
    </row>
    <row r="1269" spans="1:3">
      <c r="A1269" s="152" t="s">
        <v>6091</v>
      </c>
      <c r="B1269" s="153" t="s">
        <v>6092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6093</v>
      </c>
      <c r="B1271" s="153" t="s">
        <v>6094</v>
      </c>
      <c r="C1271">
        <f t="shared" si="19"/>
        <v>11</v>
      </c>
    </row>
    <row r="1272" spans="1:3">
      <c r="A1272" s="152" t="s">
        <v>6095</v>
      </c>
      <c r="B1272" s="153" t="s">
        <v>6096</v>
      </c>
      <c r="C1272">
        <f t="shared" si="19"/>
        <v>11</v>
      </c>
    </row>
    <row r="1273" spans="1:3">
      <c r="A1273" s="152" t="s">
        <v>6097</v>
      </c>
      <c r="B1273" s="153" t="s">
        <v>6098</v>
      </c>
      <c r="C1273">
        <f t="shared" si="19"/>
        <v>11</v>
      </c>
    </row>
    <row r="1274" spans="1:3">
      <c r="A1274" s="152" t="s">
        <v>6099</v>
      </c>
      <c r="B1274" s="153" t="s">
        <v>6098</v>
      </c>
      <c r="C1274">
        <f t="shared" si="19"/>
        <v>11</v>
      </c>
    </row>
    <row r="1275" spans="1:3">
      <c r="A1275" s="152" t="s">
        <v>6100</v>
      </c>
      <c r="B1275" s="153" t="s">
        <v>6101</v>
      </c>
      <c r="C1275">
        <f t="shared" si="19"/>
        <v>11</v>
      </c>
    </row>
    <row r="1276" spans="1:3">
      <c r="A1276" s="152" t="s">
        <v>6102</v>
      </c>
      <c r="B1276" s="153" t="s">
        <v>6103</v>
      </c>
      <c r="C1276">
        <f t="shared" si="19"/>
        <v>11</v>
      </c>
    </row>
    <row r="1277" spans="1:3">
      <c r="A1277" s="152" t="s">
        <v>6104</v>
      </c>
      <c r="B1277" s="153" t="s">
        <v>6105</v>
      </c>
      <c r="C1277">
        <f t="shared" si="19"/>
        <v>11</v>
      </c>
    </row>
    <row r="1278" spans="1:3">
      <c r="A1278" s="152" t="s">
        <v>6106</v>
      </c>
      <c r="B1278" s="153" t="s">
        <v>6107</v>
      </c>
      <c r="C1278">
        <f t="shared" si="19"/>
        <v>11</v>
      </c>
    </row>
    <row r="1279" spans="1:3">
      <c r="A1279" s="152" t="s">
        <v>6108</v>
      </c>
      <c r="B1279" s="153" t="s">
        <v>6109</v>
      </c>
      <c r="C1279">
        <f t="shared" si="19"/>
        <v>11</v>
      </c>
    </row>
    <row r="1280" spans="1:3">
      <c r="A1280" s="152" t="s">
        <v>6110</v>
      </c>
      <c r="B1280" s="153" t="s">
        <v>6111</v>
      </c>
      <c r="C1280">
        <f t="shared" si="19"/>
        <v>11</v>
      </c>
    </row>
    <row r="1281" spans="1:3">
      <c r="A1281" s="152" t="s">
        <v>6112</v>
      </c>
      <c r="B1281" s="153" t="s">
        <v>6113</v>
      </c>
      <c r="C1281">
        <f t="shared" si="19"/>
        <v>11</v>
      </c>
    </row>
    <row r="1282" spans="1:3">
      <c r="A1282" s="152" t="s">
        <v>6114</v>
      </c>
      <c r="B1282" s="153" t="s">
        <v>6115</v>
      </c>
      <c r="C1282">
        <f t="shared" si="19"/>
        <v>11</v>
      </c>
    </row>
    <row r="1283" spans="1:3">
      <c r="A1283" s="152" t="s">
        <v>6116</v>
      </c>
      <c r="B1283" s="153" t="s">
        <v>6117</v>
      </c>
      <c r="C1283">
        <f t="shared" si="19"/>
        <v>11</v>
      </c>
    </row>
    <row r="1284" spans="1:3">
      <c r="A1284" s="152" t="s">
        <v>6118</v>
      </c>
      <c r="B1284" s="153" t="s">
        <v>6119</v>
      </c>
      <c r="C1284">
        <f t="shared" si="19"/>
        <v>11</v>
      </c>
    </row>
    <row r="1285" spans="1:3">
      <c r="A1285" s="152" t="s">
        <v>6120</v>
      </c>
      <c r="B1285" s="153" t="s">
        <v>6121</v>
      </c>
      <c r="C1285">
        <f t="shared" si="19"/>
        <v>11</v>
      </c>
    </row>
    <row r="1286" spans="1:3">
      <c r="A1286" s="152" t="s">
        <v>6122</v>
      </c>
      <c r="B1286" s="153" t="s">
        <v>6123</v>
      </c>
      <c r="C1286">
        <f t="shared" ref="C1286:C1349" si="20">LEN(A1286)</f>
        <v>11</v>
      </c>
    </row>
    <row r="1287" spans="1:3">
      <c r="A1287" s="152" t="s">
        <v>6124</v>
      </c>
      <c r="B1287" s="153" t="s">
        <v>6125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6126</v>
      </c>
      <c r="B1290" s="153" t="s">
        <v>6127</v>
      </c>
      <c r="C1290">
        <f t="shared" si="20"/>
        <v>11</v>
      </c>
    </row>
    <row r="1291" spans="1:3">
      <c r="A1291" s="152" t="s">
        <v>6128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6129</v>
      </c>
      <c r="B1293" s="153" t="s">
        <v>6130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6131</v>
      </c>
      <c r="B1297" s="153" t="s">
        <v>6132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6133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6134</v>
      </c>
      <c r="B1302" s="153" t="s">
        <v>6135</v>
      </c>
      <c r="C1302">
        <f t="shared" si="20"/>
        <v>11</v>
      </c>
    </row>
    <row r="1303" spans="1:3">
      <c r="A1303" s="152" t="s">
        <v>6136</v>
      </c>
      <c r="B1303" s="153" t="s">
        <v>6137</v>
      </c>
      <c r="C1303">
        <f t="shared" si="20"/>
        <v>11</v>
      </c>
    </row>
    <row r="1304" spans="1:3">
      <c r="A1304" s="152" t="s">
        <v>6138</v>
      </c>
      <c r="B1304" s="153" t="s">
        <v>6139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6140</v>
      </c>
      <c r="B1307" s="153" t="s">
        <v>6141</v>
      </c>
      <c r="C1307">
        <f t="shared" si="20"/>
        <v>11</v>
      </c>
    </row>
    <row r="1308" spans="1:3">
      <c r="A1308" s="152" t="s">
        <v>6142</v>
      </c>
      <c r="B1308" s="153" t="s">
        <v>6143</v>
      </c>
      <c r="C1308">
        <f t="shared" si="20"/>
        <v>11</v>
      </c>
    </row>
    <row r="1309" spans="1:3">
      <c r="A1309" s="152" t="s">
        <v>6144</v>
      </c>
      <c r="B1309" s="153" t="s">
        <v>6145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6146</v>
      </c>
      <c r="B1312" s="153" t="s">
        <v>5807</v>
      </c>
      <c r="C1312">
        <f t="shared" si="20"/>
        <v>11</v>
      </c>
    </row>
    <row r="1313" spans="1:3">
      <c r="A1313" s="152" t="s">
        <v>6147</v>
      </c>
      <c r="B1313" s="153" t="s">
        <v>6148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6149</v>
      </c>
      <c r="B1315" s="153" t="s">
        <v>6150</v>
      </c>
      <c r="C1315">
        <f t="shared" si="20"/>
        <v>11</v>
      </c>
    </row>
    <row r="1316" spans="1:3">
      <c r="A1316" s="152" t="s">
        <v>6151</v>
      </c>
      <c r="B1316" s="153" t="s">
        <v>6152</v>
      </c>
      <c r="C1316">
        <f t="shared" si="20"/>
        <v>11</v>
      </c>
    </row>
    <row r="1317" spans="1:3">
      <c r="A1317" s="152" t="s">
        <v>6153</v>
      </c>
      <c r="B1317" s="153" t="s">
        <v>6154</v>
      </c>
      <c r="C1317">
        <f t="shared" si="20"/>
        <v>11</v>
      </c>
    </row>
    <row r="1318" spans="1:3">
      <c r="A1318" s="152" t="s">
        <v>6155</v>
      </c>
      <c r="B1318" s="153" t="s">
        <v>6156</v>
      </c>
      <c r="C1318">
        <f t="shared" si="20"/>
        <v>11</v>
      </c>
    </row>
    <row r="1319" spans="1:3">
      <c r="A1319" s="152" t="s">
        <v>6157</v>
      </c>
      <c r="B1319" s="153" t="s">
        <v>6158</v>
      </c>
      <c r="C1319">
        <f t="shared" si="20"/>
        <v>11</v>
      </c>
    </row>
    <row r="1320" spans="1:3">
      <c r="A1320" s="152" t="s">
        <v>6159</v>
      </c>
      <c r="B1320" s="153" t="s">
        <v>6160</v>
      </c>
      <c r="C1320">
        <f t="shared" si="20"/>
        <v>11</v>
      </c>
    </row>
    <row r="1321" spans="1:3">
      <c r="A1321" s="152" t="s">
        <v>6161</v>
      </c>
      <c r="B1321" s="153" t="s">
        <v>6162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6163</v>
      </c>
      <c r="B1324" s="153" t="s">
        <v>6164</v>
      </c>
      <c r="C1324">
        <f t="shared" si="20"/>
        <v>11</v>
      </c>
    </row>
    <row r="1325" spans="1:3">
      <c r="A1325" s="152" t="s">
        <v>6165</v>
      </c>
      <c r="B1325" s="153" t="s">
        <v>6166</v>
      </c>
      <c r="C1325">
        <f t="shared" si="20"/>
        <v>11</v>
      </c>
    </row>
    <row r="1326" spans="1:3">
      <c r="A1326" s="152" t="s">
        <v>6167</v>
      </c>
      <c r="B1326" s="153" t="s">
        <v>6168</v>
      </c>
      <c r="C1326">
        <f t="shared" si="20"/>
        <v>11</v>
      </c>
    </row>
    <row r="1327" spans="1:3">
      <c r="A1327" s="152" t="s">
        <v>6169</v>
      </c>
      <c r="B1327" s="153" t="s">
        <v>6170</v>
      </c>
      <c r="C1327">
        <f t="shared" si="20"/>
        <v>11</v>
      </c>
    </row>
    <row r="1328" spans="1:3">
      <c r="A1328" s="152" t="s">
        <v>6171</v>
      </c>
      <c r="B1328" s="153" t="s">
        <v>6172</v>
      </c>
      <c r="C1328">
        <f t="shared" si="20"/>
        <v>11</v>
      </c>
    </row>
    <row r="1329" spans="1:3">
      <c r="A1329" s="152" t="s">
        <v>6173</v>
      </c>
      <c r="B1329" s="153" t="s">
        <v>6174</v>
      </c>
      <c r="C1329">
        <f t="shared" si="20"/>
        <v>11</v>
      </c>
    </row>
    <row r="1330" spans="1:3">
      <c r="A1330" s="152" t="s">
        <v>6175</v>
      </c>
      <c r="B1330" s="153" t="s">
        <v>6176</v>
      </c>
      <c r="C1330">
        <f t="shared" si="20"/>
        <v>11</v>
      </c>
    </row>
    <row r="1331" spans="1:3">
      <c r="A1331" s="152" t="s">
        <v>6177</v>
      </c>
      <c r="B1331" s="153" t="s">
        <v>6178</v>
      </c>
      <c r="C1331">
        <f t="shared" si="20"/>
        <v>11</v>
      </c>
    </row>
    <row r="1332" spans="1:3">
      <c r="A1332" s="152" t="s">
        <v>6179</v>
      </c>
      <c r="B1332" s="153" t="s">
        <v>6180</v>
      </c>
      <c r="C1332">
        <f t="shared" si="20"/>
        <v>11</v>
      </c>
    </row>
    <row r="1333" spans="1:3">
      <c r="A1333" s="152" t="s">
        <v>6181</v>
      </c>
      <c r="B1333" s="153" t="s">
        <v>6182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6183</v>
      </c>
      <c r="B1342" s="153" t="s">
        <v>6184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6185</v>
      </c>
      <c r="B1345" s="153" t="s">
        <v>6186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6187</v>
      </c>
      <c r="B1347" s="153" t="s">
        <v>6188</v>
      </c>
      <c r="C1347">
        <f t="shared" si="20"/>
        <v>11</v>
      </c>
    </row>
    <row r="1348" spans="1:3">
      <c r="A1348" s="152" t="s">
        <v>6189</v>
      </c>
      <c r="B1348" s="153" t="s">
        <v>6190</v>
      </c>
      <c r="C1348">
        <f t="shared" si="20"/>
        <v>11</v>
      </c>
    </row>
    <row r="1349" spans="1:3">
      <c r="A1349" s="152" t="s">
        <v>6191</v>
      </c>
      <c r="B1349" s="153" t="s">
        <v>6192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6193</v>
      </c>
      <c r="B1352" s="153" t="s">
        <v>6049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6194</v>
      </c>
      <c r="B1355" s="153" t="s">
        <v>6195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6196</v>
      </c>
      <c r="B1357" s="153" t="s">
        <v>6197</v>
      </c>
      <c r="C1357">
        <f t="shared" si="21"/>
        <v>11</v>
      </c>
    </row>
    <row r="1358" spans="1:3">
      <c r="A1358" s="152" t="s">
        <v>6198</v>
      </c>
      <c r="B1358" s="153" t="s">
        <v>6199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6200</v>
      </c>
      <c r="B1361" s="153" t="s">
        <v>6201</v>
      </c>
      <c r="C1361">
        <f t="shared" si="21"/>
        <v>11</v>
      </c>
    </row>
    <row r="1362" spans="1:3">
      <c r="A1362" s="152" t="s">
        <v>6202</v>
      </c>
      <c r="B1362" s="153" t="s">
        <v>6203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6204</v>
      </c>
      <c r="B1367" s="153" t="s">
        <v>6205</v>
      </c>
      <c r="C1367">
        <f t="shared" si="21"/>
        <v>11</v>
      </c>
    </row>
    <row r="1368" spans="1:3">
      <c r="A1368" s="152" t="s">
        <v>6206</v>
      </c>
      <c r="B1368" s="153" t="s">
        <v>6207</v>
      </c>
      <c r="C1368">
        <f t="shared" si="21"/>
        <v>11</v>
      </c>
    </row>
    <row r="1369" spans="1:3">
      <c r="A1369" s="152" t="s">
        <v>6208</v>
      </c>
      <c r="B1369" s="153" t="s">
        <v>6209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6210</v>
      </c>
      <c r="B1379" s="153" t="s">
        <v>2020</v>
      </c>
      <c r="C1379">
        <f t="shared" si="21"/>
        <v>11</v>
      </c>
    </row>
    <row r="1380" spans="1:3">
      <c r="A1380" s="152" t="s">
        <v>6211</v>
      </c>
      <c r="B1380" s="153" t="s">
        <v>6212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6213</v>
      </c>
      <c r="B1382" s="153" t="s">
        <v>6214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6215</v>
      </c>
      <c r="B1385" s="153" t="s">
        <v>6216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6217</v>
      </c>
      <c r="B1390" s="153" t="s">
        <v>6218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6219</v>
      </c>
      <c r="B1393" s="153" t="s">
        <v>6220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6221</v>
      </c>
      <c r="B1395" s="153" t="s">
        <v>6222</v>
      </c>
      <c r="C1395">
        <f t="shared" si="21"/>
        <v>11</v>
      </c>
    </row>
    <row r="1396" spans="1:3">
      <c r="A1396" s="152" t="s">
        <v>6223</v>
      </c>
      <c r="B1396" s="153" t="s">
        <v>6224</v>
      </c>
      <c r="C1396">
        <f t="shared" si="21"/>
        <v>11</v>
      </c>
    </row>
    <row r="1397" spans="1:3">
      <c r="A1397" s="152" t="s">
        <v>6225</v>
      </c>
      <c r="B1397" s="153" t="s">
        <v>6226</v>
      </c>
      <c r="C1397">
        <f t="shared" si="21"/>
        <v>11</v>
      </c>
    </row>
    <row r="1398" spans="1:3">
      <c r="A1398" s="152" t="s">
        <v>6227</v>
      </c>
      <c r="B1398" s="153" t="s">
        <v>6228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6229</v>
      </c>
      <c r="B1400" s="153" t="s">
        <v>6230</v>
      </c>
      <c r="C1400">
        <f t="shared" si="21"/>
        <v>11</v>
      </c>
    </row>
    <row r="1401" spans="1:3">
      <c r="A1401" s="152" t="s">
        <v>6231</v>
      </c>
      <c r="B1401" s="153" t="s">
        <v>6232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6233</v>
      </c>
      <c r="B1405" s="153" t="s">
        <v>6234</v>
      </c>
      <c r="C1405">
        <f t="shared" si="21"/>
        <v>11</v>
      </c>
    </row>
    <row r="1406" spans="1:3">
      <c r="A1406" s="152" t="s">
        <v>6235</v>
      </c>
      <c r="B1406" s="153" t="s">
        <v>6236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6237</v>
      </c>
      <c r="B1408" s="153" t="s">
        <v>6238</v>
      </c>
      <c r="C1408">
        <f t="shared" si="21"/>
        <v>11</v>
      </c>
    </row>
    <row r="1409" spans="1:3">
      <c r="A1409" s="152" t="s">
        <v>6239</v>
      </c>
      <c r="B1409" s="153" t="s">
        <v>6240</v>
      </c>
      <c r="C1409">
        <f t="shared" si="21"/>
        <v>11</v>
      </c>
    </row>
    <row r="1410" spans="1:3">
      <c r="A1410" s="152" t="s">
        <v>6241</v>
      </c>
      <c r="B1410" s="153" t="s">
        <v>6242</v>
      </c>
      <c r="C1410">
        <f t="shared" si="21"/>
        <v>11</v>
      </c>
    </row>
    <row r="1411" spans="1:3">
      <c r="A1411" s="152" t="s">
        <v>6243</v>
      </c>
      <c r="B1411" s="153" t="s">
        <v>6244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6245</v>
      </c>
      <c r="B1413" s="153" t="s">
        <v>6246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6247</v>
      </c>
      <c r="B1418" s="153" t="s">
        <v>4601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6248</v>
      </c>
      <c r="B1420" s="153" t="s">
        <v>1878</v>
      </c>
      <c r="C1420">
        <f t="shared" si="22"/>
        <v>11</v>
      </c>
    </row>
    <row r="1421" spans="1:3">
      <c r="A1421" s="152" t="s">
        <v>6249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6250</v>
      </c>
      <c r="B1428" s="153" t="s">
        <v>6251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6252</v>
      </c>
      <c r="B1431" s="153" t="s">
        <v>6228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6253</v>
      </c>
      <c r="B1433" s="153" t="s">
        <v>3379</v>
      </c>
      <c r="C1433">
        <f t="shared" si="22"/>
        <v>11</v>
      </c>
    </row>
    <row r="1434" spans="1:3">
      <c r="A1434" s="152" t="s">
        <v>6254</v>
      </c>
      <c r="B1434" s="153" t="s">
        <v>6255</v>
      </c>
      <c r="C1434">
        <f t="shared" si="22"/>
        <v>11</v>
      </c>
    </row>
    <row r="1435" spans="1:3">
      <c r="A1435" s="152" t="s">
        <v>6256</v>
      </c>
      <c r="B1435" s="153" t="s">
        <v>6257</v>
      </c>
      <c r="C1435">
        <f t="shared" si="22"/>
        <v>11</v>
      </c>
    </row>
    <row r="1436" spans="1:3">
      <c r="A1436" s="152" t="s">
        <v>6258</v>
      </c>
      <c r="B1436" s="153" t="s">
        <v>6259</v>
      </c>
      <c r="C1436">
        <f t="shared" si="22"/>
        <v>11</v>
      </c>
    </row>
    <row r="1437" spans="1:3">
      <c r="A1437" s="152" t="s">
        <v>6260</v>
      </c>
      <c r="B1437" s="153" t="s">
        <v>6261</v>
      </c>
      <c r="C1437">
        <f t="shared" si="22"/>
        <v>11</v>
      </c>
    </row>
    <row r="1438" spans="1:3">
      <c r="A1438" s="152" t="s">
        <v>6262</v>
      </c>
      <c r="B1438" s="153" t="s">
        <v>6263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6264</v>
      </c>
      <c r="B1441" s="153" t="s">
        <v>6265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6266</v>
      </c>
      <c r="B1462" s="153" t="s">
        <v>6267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6268</v>
      </c>
      <c r="B1464" s="153" t="s">
        <v>6269</v>
      </c>
      <c r="C1464">
        <f t="shared" si="22"/>
        <v>11</v>
      </c>
    </row>
    <row r="1465" spans="1:3">
      <c r="A1465" s="152" t="s">
        <v>6270</v>
      </c>
      <c r="B1465" s="153" t="s">
        <v>6271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153" t="s">
        <v>3427</v>
      </c>
      <c r="C1472">
        <f t="shared" si="22"/>
        <v>11</v>
      </c>
    </row>
    <row r="1473" spans="1:3">
      <c r="A1473" s="152" t="s">
        <v>3428</v>
      </c>
      <c r="B1473" s="153" t="s">
        <v>3429</v>
      </c>
      <c r="C1473">
        <f t="shared" si="22"/>
        <v>11</v>
      </c>
    </row>
    <row r="1474" spans="1:3">
      <c r="A1474" s="152" t="s">
        <v>3430</v>
      </c>
      <c r="B1474" s="153" t="s">
        <v>3431</v>
      </c>
      <c r="C1474">
        <f t="shared" si="22"/>
        <v>11</v>
      </c>
    </row>
    <row r="1475" spans="1:3">
      <c r="A1475" s="152" t="s">
        <v>3432</v>
      </c>
      <c r="B1475" s="153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6272</v>
      </c>
      <c r="B1482" s="153" t="s">
        <v>6273</v>
      </c>
      <c r="C1482">
        <f t="shared" si="23"/>
        <v>11</v>
      </c>
    </row>
    <row r="1483" spans="1:3">
      <c r="A1483" s="152" t="s">
        <v>6274</v>
      </c>
      <c r="B1483" s="153" t="s">
        <v>6275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6276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6277</v>
      </c>
      <c r="B1508" s="153" t="s">
        <v>6278</v>
      </c>
      <c r="C1508">
        <f t="shared" si="23"/>
        <v>11</v>
      </c>
    </row>
    <row r="1509" spans="1:3">
      <c r="A1509" s="152" t="s">
        <v>6279</v>
      </c>
      <c r="B1509" s="153" t="s">
        <v>6280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6281</v>
      </c>
      <c r="B1526" s="153" t="s">
        <v>6282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6283</v>
      </c>
      <c r="B1529" s="153" t="s">
        <v>6284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6285</v>
      </c>
      <c r="B1532" s="153" t="s">
        <v>6286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6287</v>
      </c>
      <c r="B1561" s="153" t="s">
        <v>6288</v>
      </c>
      <c r="C1561">
        <f t="shared" si="24"/>
        <v>11</v>
      </c>
    </row>
    <row r="1562" spans="1:3">
      <c r="A1562" s="152" t="s">
        <v>6289</v>
      </c>
      <c r="B1562" s="153" t="s">
        <v>6290</v>
      </c>
      <c r="C1562">
        <f t="shared" si="24"/>
        <v>11</v>
      </c>
    </row>
    <row r="1563" spans="1:3">
      <c r="A1563" s="152" t="s">
        <v>6291</v>
      </c>
      <c r="B1563" s="153" t="s">
        <v>6290</v>
      </c>
      <c r="C1563">
        <f t="shared" si="24"/>
        <v>11</v>
      </c>
    </row>
    <row r="1564" spans="1:3">
      <c r="A1564" s="152" t="s">
        <v>6292</v>
      </c>
      <c r="B1564" s="153" t="s">
        <v>6293</v>
      </c>
      <c r="C1564">
        <f t="shared" si="24"/>
        <v>11</v>
      </c>
    </row>
    <row r="1565" spans="1:3">
      <c r="A1565" s="152" t="s">
        <v>6294</v>
      </c>
      <c r="B1565" s="153" t="s">
        <v>6295</v>
      </c>
      <c r="C1565">
        <f t="shared" si="24"/>
        <v>11</v>
      </c>
    </row>
    <row r="1566" spans="1:3">
      <c r="A1566" s="152" t="s">
        <v>6296</v>
      </c>
      <c r="B1566" s="153" t="s">
        <v>6297</v>
      </c>
      <c r="C1566">
        <f t="shared" si="24"/>
        <v>11</v>
      </c>
    </row>
    <row r="1567" spans="1:3">
      <c r="A1567" s="152" t="s">
        <v>6298</v>
      </c>
      <c r="B1567" s="153" t="s">
        <v>6299</v>
      </c>
      <c r="C1567">
        <f t="shared" si="24"/>
        <v>11</v>
      </c>
    </row>
    <row r="1568" spans="1:3">
      <c r="A1568" s="152" t="s">
        <v>6300</v>
      </c>
      <c r="B1568" s="153" t="s">
        <v>6301</v>
      </c>
      <c r="C1568">
        <f t="shared" si="24"/>
        <v>11</v>
      </c>
    </row>
    <row r="1569" spans="1:3">
      <c r="A1569" s="152" t="s">
        <v>6302</v>
      </c>
      <c r="B1569" s="153" t="s">
        <v>6303</v>
      </c>
      <c r="C1569">
        <f t="shared" si="24"/>
        <v>11</v>
      </c>
    </row>
    <row r="1570" spans="1:3">
      <c r="A1570" s="152" t="s">
        <v>6304</v>
      </c>
      <c r="B1570" s="153" t="s">
        <v>6305</v>
      </c>
      <c r="C1570">
        <f t="shared" si="24"/>
        <v>11</v>
      </c>
    </row>
    <row r="1571" spans="1:3">
      <c r="A1571" s="152" t="s">
        <v>6306</v>
      </c>
      <c r="B1571" s="153" t="s">
        <v>6307</v>
      </c>
      <c r="C1571">
        <f t="shared" si="24"/>
        <v>11</v>
      </c>
    </row>
    <row r="1572" spans="1:3">
      <c r="A1572" s="152" t="s">
        <v>6308</v>
      </c>
      <c r="B1572" s="153" t="s">
        <v>6309</v>
      </c>
      <c r="C1572">
        <f t="shared" si="24"/>
        <v>11</v>
      </c>
    </row>
    <row r="1573" spans="1:3">
      <c r="A1573" s="152" t="s">
        <v>6310</v>
      </c>
      <c r="B1573" s="153" t="s">
        <v>6311</v>
      </c>
      <c r="C1573">
        <f t="shared" si="24"/>
        <v>11</v>
      </c>
    </row>
    <row r="1574" spans="1:3">
      <c r="A1574" s="152" t="s">
        <v>6312</v>
      </c>
      <c r="B1574" s="153" t="s">
        <v>6313</v>
      </c>
      <c r="C1574">
        <f t="shared" si="24"/>
        <v>11</v>
      </c>
    </row>
    <row r="1575" spans="1:3">
      <c r="A1575" s="152" t="s">
        <v>6314</v>
      </c>
      <c r="B1575" s="153" t="s">
        <v>6315</v>
      </c>
      <c r="C1575">
        <f t="shared" si="24"/>
        <v>11</v>
      </c>
    </row>
    <row r="1576" spans="1:3">
      <c r="A1576" s="152" t="s">
        <v>6316</v>
      </c>
      <c r="B1576" s="153" t="s">
        <v>6317</v>
      </c>
      <c r="C1576">
        <f t="shared" si="24"/>
        <v>11</v>
      </c>
    </row>
    <row r="1577" spans="1:3">
      <c r="A1577" s="152" t="s">
        <v>6318</v>
      </c>
      <c r="B1577" s="153" t="s">
        <v>6319</v>
      </c>
      <c r="C1577">
        <f t="shared" si="24"/>
        <v>11</v>
      </c>
    </row>
    <row r="1578" spans="1:3">
      <c r="A1578" s="152" t="s">
        <v>6320</v>
      </c>
      <c r="B1578" s="153" t="s">
        <v>6321</v>
      </c>
      <c r="C1578">
        <f t="shared" si="24"/>
        <v>11</v>
      </c>
    </row>
    <row r="1579" spans="1:3">
      <c r="A1579" s="152" t="s">
        <v>6322</v>
      </c>
      <c r="B1579" s="153" t="s">
        <v>6323</v>
      </c>
      <c r="C1579">
        <f t="shared" si="24"/>
        <v>11</v>
      </c>
    </row>
    <row r="1580" spans="1:3">
      <c r="A1580" s="152" t="s">
        <v>6324</v>
      </c>
      <c r="B1580" s="153" t="s">
        <v>6325</v>
      </c>
      <c r="C1580">
        <f t="shared" si="24"/>
        <v>11</v>
      </c>
    </row>
    <row r="1581" spans="1:3">
      <c r="A1581" s="152" t="s">
        <v>6326</v>
      </c>
      <c r="B1581" s="153" t="s">
        <v>6327</v>
      </c>
      <c r="C1581">
        <f t="shared" si="24"/>
        <v>11</v>
      </c>
    </row>
    <row r="1582" spans="1:3">
      <c r="A1582" s="152" t="s">
        <v>6328</v>
      </c>
      <c r="B1582" s="153" t="s">
        <v>6329</v>
      </c>
      <c r="C1582">
        <f t="shared" si="24"/>
        <v>11</v>
      </c>
    </row>
    <row r="1583" spans="1:3">
      <c r="A1583" s="152" t="s">
        <v>6330</v>
      </c>
      <c r="B1583" s="153" t="s">
        <v>6331</v>
      </c>
      <c r="C1583">
        <f t="shared" si="24"/>
        <v>11</v>
      </c>
    </row>
    <row r="1584" spans="1:3">
      <c r="A1584" s="152" t="s">
        <v>6332</v>
      </c>
      <c r="B1584" s="153" t="s">
        <v>6333</v>
      </c>
      <c r="C1584">
        <f t="shared" si="24"/>
        <v>11</v>
      </c>
    </row>
    <row r="1585" spans="1:3">
      <c r="A1585" s="152" t="s">
        <v>6334</v>
      </c>
      <c r="B1585" s="153" t="s">
        <v>6335</v>
      </c>
      <c r="C1585">
        <f t="shared" si="24"/>
        <v>11</v>
      </c>
    </row>
    <row r="1586" spans="1:3">
      <c r="A1586" s="152" t="s">
        <v>6336</v>
      </c>
      <c r="B1586" s="153" t="s">
        <v>6337</v>
      </c>
      <c r="C1586">
        <f t="shared" si="24"/>
        <v>11</v>
      </c>
    </row>
    <row r="1587" spans="1:3">
      <c r="A1587" s="152" t="s">
        <v>6338</v>
      </c>
      <c r="B1587" s="153" t="s">
        <v>6339</v>
      </c>
      <c r="C1587">
        <f t="shared" si="24"/>
        <v>11</v>
      </c>
    </row>
    <row r="1588" spans="1:3">
      <c r="A1588" s="152" t="s">
        <v>6340</v>
      </c>
      <c r="B1588" s="153" t="s">
        <v>6341</v>
      </c>
      <c r="C1588">
        <f t="shared" si="24"/>
        <v>11</v>
      </c>
    </row>
    <row r="1589" spans="1:3">
      <c r="A1589" s="152" t="s">
        <v>6342</v>
      </c>
      <c r="B1589" s="153" t="s">
        <v>6343</v>
      </c>
      <c r="C1589">
        <f t="shared" si="24"/>
        <v>11</v>
      </c>
    </row>
    <row r="1590" spans="1:3">
      <c r="A1590" s="152" t="s">
        <v>6344</v>
      </c>
      <c r="B1590" s="153" t="s">
        <v>6345</v>
      </c>
      <c r="C1590">
        <f t="shared" si="24"/>
        <v>11</v>
      </c>
    </row>
    <row r="1591" spans="1:3">
      <c r="A1591" s="152" t="s">
        <v>6346</v>
      </c>
      <c r="B1591" s="153" t="s">
        <v>6347</v>
      </c>
      <c r="C1591">
        <f t="shared" si="24"/>
        <v>11</v>
      </c>
    </row>
    <row r="1592" spans="1:3">
      <c r="A1592" s="152" t="s">
        <v>6348</v>
      </c>
      <c r="B1592" s="153" t="s">
        <v>6349</v>
      </c>
      <c r="C1592">
        <f t="shared" si="24"/>
        <v>11</v>
      </c>
    </row>
    <row r="1593" spans="1:3">
      <c r="A1593" s="152" t="s">
        <v>6350</v>
      </c>
      <c r="B1593" s="153" t="s">
        <v>6351</v>
      </c>
      <c r="C1593">
        <f t="shared" si="24"/>
        <v>11</v>
      </c>
    </row>
    <row r="1594" spans="1:3">
      <c r="A1594" s="152" t="s">
        <v>6352</v>
      </c>
      <c r="B1594" s="153" t="s">
        <v>6353</v>
      </c>
      <c r="C1594">
        <f t="shared" si="24"/>
        <v>11</v>
      </c>
    </row>
    <row r="1595" spans="1:3">
      <c r="A1595" s="152" t="s">
        <v>6354</v>
      </c>
      <c r="B1595" s="153" t="s">
        <v>6355</v>
      </c>
      <c r="C1595">
        <f t="shared" si="24"/>
        <v>11</v>
      </c>
    </row>
    <row r="1596" spans="1:3">
      <c r="A1596" s="152" t="s">
        <v>6356</v>
      </c>
      <c r="B1596" s="153" t="s">
        <v>6357</v>
      </c>
      <c r="C1596">
        <f t="shared" si="24"/>
        <v>11</v>
      </c>
    </row>
    <row r="1597" spans="1:3">
      <c r="A1597" s="152" t="s">
        <v>6358</v>
      </c>
      <c r="B1597" s="153" t="s">
        <v>6359</v>
      </c>
      <c r="C1597">
        <f t="shared" si="24"/>
        <v>11</v>
      </c>
    </row>
    <row r="1598" spans="1:3">
      <c r="A1598" s="152" t="s">
        <v>6360</v>
      </c>
      <c r="B1598" s="153" t="s">
        <v>6361</v>
      </c>
      <c r="C1598">
        <f t="shared" si="24"/>
        <v>11</v>
      </c>
    </row>
    <row r="1599" spans="1:3">
      <c r="A1599" s="152" t="s">
        <v>6362</v>
      </c>
      <c r="B1599" s="153" t="s">
        <v>6363</v>
      </c>
      <c r="C1599">
        <f t="shared" si="24"/>
        <v>11</v>
      </c>
    </row>
    <row r="1600" spans="1:3">
      <c r="A1600" s="152" t="s">
        <v>6364</v>
      </c>
      <c r="B1600" s="153" t="s">
        <v>6365</v>
      </c>
      <c r="C1600">
        <f t="shared" si="24"/>
        <v>11</v>
      </c>
    </row>
    <row r="1601" spans="1:3">
      <c r="A1601" s="152" t="s">
        <v>6366</v>
      </c>
      <c r="B1601" s="153" t="s">
        <v>6367</v>
      </c>
      <c r="C1601">
        <f t="shared" si="24"/>
        <v>11</v>
      </c>
    </row>
    <row r="1602" spans="1:3">
      <c r="A1602" s="152" t="s">
        <v>6368</v>
      </c>
      <c r="B1602" s="153" t="s">
        <v>6369</v>
      </c>
      <c r="C1602">
        <f t="shared" si="24"/>
        <v>11</v>
      </c>
    </row>
    <row r="1603" spans="1:3">
      <c r="A1603" s="152" t="s">
        <v>6370</v>
      </c>
      <c r="B1603" s="153" t="s">
        <v>6361</v>
      </c>
      <c r="C1603">
        <f t="shared" si="24"/>
        <v>11</v>
      </c>
    </row>
    <row r="1604" spans="1:3">
      <c r="A1604" s="152" t="s">
        <v>6371</v>
      </c>
      <c r="B1604" s="153" t="s">
        <v>6372</v>
      </c>
      <c r="C1604">
        <f t="shared" si="24"/>
        <v>11</v>
      </c>
    </row>
    <row r="1605" spans="1:3">
      <c r="A1605" s="152" t="s">
        <v>6373</v>
      </c>
      <c r="B1605" s="153" t="s">
        <v>6374</v>
      </c>
      <c r="C1605">
        <f t="shared" si="24"/>
        <v>11</v>
      </c>
    </row>
    <row r="1606" spans="1:3">
      <c r="A1606" s="152" t="s">
        <v>6375</v>
      </c>
      <c r="B1606" s="153" t="s">
        <v>6376</v>
      </c>
      <c r="C1606">
        <f t="shared" ref="C1606:C1669" si="25">LEN(A1606)</f>
        <v>11</v>
      </c>
    </row>
    <row r="1607" spans="1:3">
      <c r="A1607" s="152" t="s">
        <v>6377</v>
      </c>
      <c r="B1607" s="153" t="s">
        <v>6378</v>
      </c>
      <c r="C1607">
        <f t="shared" si="25"/>
        <v>11</v>
      </c>
    </row>
    <row r="1608" spans="1:3">
      <c r="A1608" s="152" t="s">
        <v>6379</v>
      </c>
      <c r="B1608" s="153" t="s">
        <v>6380</v>
      </c>
      <c r="C1608">
        <f t="shared" si="25"/>
        <v>11</v>
      </c>
    </row>
    <row r="1609" spans="1:3">
      <c r="A1609" s="152" t="s">
        <v>6381</v>
      </c>
      <c r="B1609" s="153" t="s">
        <v>6382</v>
      </c>
      <c r="C1609">
        <f t="shared" si="25"/>
        <v>11</v>
      </c>
    </row>
    <row r="1610" spans="1:3">
      <c r="A1610" s="152" t="s">
        <v>6383</v>
      </c>
      <c r="B1610" s="153" t="s">
        <v>6384</v>
      </c>
      <c r="C1610">
        <f t="shared" si="25"/>
        <v>11</v>
      </c>
    </row>
    <row r="1611" spans="1:3">
      <c r="A1611" s="152" t="s">
        <v>6385</v>
      </c>
      <c r="B1611" s="153" t="s">
        <v>6386</v>
      </c>
      <c r="C1611">
        <f t="shared" si="25"/>
        <v>11</v>
      </c>
    </row>
    <row r="1612" spans="1:3">
      <c r="A1612" s="152" t="s">
        <v>6387</v>
      </c>
      <c r="B1612" s="153" t="s">
        <v>6388</v>
      </c>
      <c r="C1612">
        <f t="shared" si="25"/>
        <v>11</v>
      </c>
    </row>
    <row r="1613" spans="1:3">
      <c r="A1613" s="152" t="s">
        <v>6389</v>
      </c>
      <c r="B1613" s="153" t="s">
        <v>6390</v>
      </c>
      <c r="C1613">
        <f t="shared" si="25"/>
        <v>11</v>
      </c>
    </row>
    <row r="1614" spans="1:3">
      <c r="A1614" s="152" t="s">
        <v>6391</v>
      </c>
      <c r="B1614" s="153" t="s">
        <v>6392</v>
      </c>
      <c r="C1614">
        <f t="shared" si="25"/>
        <v>11</v>
      </c>
    </row>
    <row r="1615" spans="1:3">
      <c r="A1615" s="152" t="s">
        <v>6393</v>
      </c>
      <c r="B1615" s="153" t="s">
        <v>6394</v>
      </c>
      <c r="C1615">
        <f t="shared" si="25"/>
        <v>11</v>
      </c>
    </row>
    <row r="1616" spans="1:3">
      <c r="A1616" s="152" t="s">
        <v>6395</v>
      </c>
      <c r="B1616" s="153" t="s">
        <v>6396</v>
      </c>
      <c r="C1616">
        <f t="shared" si="25"/>
        <v>11</v>
      </c>
    </row>
    <row r="1617" spans="1:3">
      <c r="A1617" s="152" t="s">
        <v>6397</v>
      </c>
      <c r="B1617" s="153" t="s">
        <v>6398</v>
      </c>
      <c r="C1617">
        <f t="shared" si="25"/>
        <v>11</v>
      </c>
    </row>
    <row r="1618" spans="1:3">
      <c r="A1618" s="152" t="s">
        <v>6399</v>
      </c>
      <c r="B1618" s="153" t="s">
        <v>6400</v>
      </c>
      <c r="C1618">
        <f t="shared" si="25"/>
        <v>11</v>
      </c>
    </row>
    <row r="1619" spans="1:3">
      <c r="A1619" s="152" t="s">
        <v>6401</v>
      </c>
      <c r="B1619" s="153" t="s">
        <v>6402</v>
      </c>
      <c r="C1619">
        <f t="shared" si="25"/>
        <v>11</v>
      </c>
    </row>
    <row r="1620" spans="1:3">
      <c r="A1620" s="152" t="s">
        <v>6403</v>
      </c>
      <c r="B1620" s="153" t="s">
        <v>6404</v>
      </c>
      <c r="C1620">
        <f t="shared" si="25"/>
        <v>11</v>
      </c>
    </row>
    <row r="1621" spans="1:3">
      <c r="A1621" s="152" t="s">
        <v>6405</v>
      </c>
      <c r="B1621" s="153" t="s">
        <v>6406</v>
      </c>
      <c r="C1621">
        <f t="shared" si="25"/>
        <v>11</v>
      </c>
    </row>
    <row r="1622" spans="1:3">
      <c r="A1622" s="152" t="s">
        <v>6407</v>
      </c>
      <c r="B1622" s="153" t="s">
        <v>6408</v>
      </c>
      <c r="C1622">
        <f t="shared" si="25"/>
        <v>11</v>
      </c>
    </row>
    <row r="1623" spans="1:3">
      <c r="A1623" s="152" t="s">
        <v>6409</v>
      </c>
      <c r="B1623" s="153" t="s">
        <v>6410</v>
      </c>
      <c r="C1623">
        <f t="shared" si="25"/>
        <v>11</v>
      </c>
    </row>
    <row r="1624" spans="1:3">
      <c r="A1624" s="152" t="s">
        <v>6411</v>
      </c>
      <c r="B1624" s="153" t="s">
        <v>6412</v>
      </c>
      <c r="C1624">
        <f t="shared" si="25"/>
        <v>11</v>
      </c>
    </row>
    <row r="1625" spans="1:3">
      <c r="A1625" s="152" t="s">
        <v>6413</v>
      </c>
      <c r="B1625" s="153" t="s">
        <v>6414</v>
      </c>
      <c r="C1625">
        <f t="shared" si="25"/>
        <v>11</v>
      </c>
    </row>
    <row r="1626" spans="1:3">
      <c r="A1626" s="152" t="s">
        <v>6415</v>
      </c>
      <c r="B1626" s="153" t="s">
        <v>6416</v>
      </c>
      <c r="C1626">
        <f t="shared" si="25"/>
        <v>11</v>
      </c>
    </row>
    <row r="1627" spans="1:3">
      <c r="A1627" s="152" t="s">
        <v>6417</v>
      </c>
      <c r="B1627" s="153" t="s">
        <v>6418</v>
      </c>
      <c r="C1627">
        <f t="shared" si="25"/>
        <v>11</v>
      </c>
    </row>
    <row r="1628" spans="1:3">
      <c r="A1628" s="152" t="s">
        <v>6419</v>
      </c>
      <c r="B1628" s="153" t="s">
        <v>6420</v>
      </c>
      <c r="C1628">
        <f t="shared" si="25"/>
        <v>11</v>
      </c>
    </row>
    <row r="1629" spans="1:3">
      <c r="A1629" s="152" t="s">
        <v>6421</v>
      </c>
      <c r="B1629" s="153" t="s">
        <v>6422</v>
      </c>
      <c r="C1629">
        <f t="shared" si="25"/>
        <v>11</v>
      </c>
    </row>
    <row r="1630" spans="1:3">
      <c r="A1630" s="152" t="s">
        <v>6423</v>
      </c>
      <c r="B1630" s="153" t="s">
        <v>6424</v>
      </c>
      <c r="C1630">
        <f t="shared" si="25"/>
        <v>11</v>
      </c>
    </row>
    <row r="1631" spans="1:3">
      <c r="A1631" s="152" t="s">
        <v>6425</v>
      </c>
      <c r="B1631" s="153" t="s">
        <v>6426</v>
      </c>
      <c r="C1631">
        <f t="shared" si="25"/>
        <v>11</v>
      </c>
    </row>
    <row r="1632" spans="1:3">
      <c r="A1632" s="152" t="s">
        <v>6427</v>
      </c>
      <c r="B1632" s="153" t="s">
        <v>6428</v>
      </c>
      <c r="C1632">
        <f t="shared" si="25"/>
        <v>11</v>
      </c>
    </row>
    <row r="1633" spans="1:3">
      <c r="A1633" s="152" t="s">
        <v>6429</v>
      </c>
      <c r="B1633" s="153" t="s">
        <v>6430</v>
      </c>
      <c r="C1633">
        <f t="shared" si="25"/>
        <v>11</v>
      </c>
    </row>
    <row r="1634" spans="1:3">
      <c r="A1634" s="152" t="s">
        <v>6431</v>
      </c>
      <c r="B1634" s="153" t="s">
        <v>6432</v>
      </c>
      <c r="C1634">
        <f t="shared" si="25"/>
        <v>11</v>
      </c>
    </row>
    <row r="1635" spans="1:3">
      <c r="A1635" s="152" t="s">
        <v>6433</v>
      </c>
      <c r="B1635" s="153" t="s">
        <v>6434</v>
      </c>
      <c r="C1635">
        <f t="shared" si="25"/>
        <v>11</v>
      </c>
    </row>
    <row r="1636" spans="1:3">
      <c r="A1636" s="152" t="s">
        <v>6435</v>
      </c>
      <c r="B1636" s="153" t="s">
        <v>6436</v>
      </c>
      <c r="C1636">
        <f t="shared" si="25"/>
        <v>11</v>
      </c>
    </row>
    <row r="1637" spans="1:3">
      <c r="A1637" s="152" t="s">
        <v>6437</v>
      </c>
      <c r="B1637" s="153" t="s">
        <v>6438</v>
      </c>
      <c r="C1637">
        <f t="shared" si="25"/>
        <v>11</v>
      </c>
    </row>
    <row r="1638" spans="1:3">
      <c r="A1638" s="152" t="s">
        <v>6439</v>
      </c>
      <c r="B1638" s="153" t="s">
        <v>6440</v>
      </c>
      <c r="C1638">
        <f t="shared" si="25"/>
        <v>11</v>
      </c>
    </row>
    <row r="1639" spans="1:3">
      <c r="A1639" s="152" t="s">
        <v>6441</v>
      </c>
      <c r="B1639" s="153" t="s">
        <v>3385</v>
      </c>
      <c r="C1639">
        <f t="shared" si="25"/>
        <v>11</v>
      </c>
    </row>
    <row r="1640" spans="1:3">
      <c r="A1640" s="152" t="s">
        <v>6442</v>
      </c>
      <c r="B1640" s="153" t="s">
        <v>6443</v>
      </c>
      <c r="C1640">
        <f t="shared" si="25"/>
        <v>11</v>
      </c>
    </row>
    <row r="1641" spans="1:3">
      <c r="A1641" s="152" t="s">
        <v>6444</v>
      </c>
      <c r="B1641" s="153" t="s">
        <v>6445</v>
      </c>
      <c r="C1641">
        <f t="shared" si="25"/>
        <v>11</v>
      </c>
    </row>
    <row r="1642" spans="1:3">
      <c r="A1642" s="152" t="s">
        <v>6446</v>
      </c>
      <c r="B1642" s="153" t="s">
        <v>6447</v>
      </c>
      <c r="C1642">
        <f t="shared" si="25"/>
        <v>11</v>
      </c>
    </row>
    <row r="1643" spans="1:3">
      <c r="A1643" s="152" t="s">
        <v>6448</v>
      </c>
      <c r="B1643" s="153" t="s">
        <v>6449</v>
      </c>
      <c r="C1643">
        <f t="shared" si="25"/>
        <v>11</v>
      </c>
    </row>
    <row r="1644" spans="1:3">
      <c r="A1644" s="152" t="s">
        <v>6450</v>
      </c>
      <c r="B1644" s="153" t="s">
        <v>6451</v>
      </c>
      <c r="C1644">
        <f t="shared" si="25"/>
        <v>11</v>
      </c>
    </row>
    <row r="1645" spans="1:3">
      <c r="A1645" s="152" t="s">
        <v>6452</v>
      </c>
      <c r="B1645" s="153" t="s">
        <v>6453</v>
      </c>
      <c r="C1645">
        <f t="shared" si="25"/>
        <v>11</v>
      </c>
    </row>
    <row r="1646" spans="1:3">
      <c r="A1646" s="152" t="s">
        <v>6454</v>
      </c>
      <c r="B1646" s="153" t="s">
        <v>6269</v>
      </c>
      <c r="C1646">
        <f t="shared" si="25"/>
        <v>11</v>
      </c>
    </row>
    <row r="1647" spans="1:3">
      <c r="A1647" s="152" t="s">
        <v>6455</v>
      </c>
      <c r="B1647" s="153" t="s">
        <v>6456</v>
      </c>
      <c r="C1647">
        <f t="shared" si="25"/>
        <v>11</v>
      </c>
    </row>
    <row r="1648" spans="1:3">
      <c r="A1648" s="152" t="s">
        <v>6457</v>
      </c>
      <c r="B1648" s="153" t="s">
        <v>6458</v>
      </c>
      <c r="C1648">
        <f t="shared" si="25"/>
        <v>11</v>
      </c>
    </row>
    <row r="1649" spans="1:3">
      <c r="A1649" s="152" t="s">
        <v>6459</v>
      </c>
      <c r="B1649" s="153" t="s">
        <v>6460</v>
      </c>
      <c r="C1649">
        <f t="shared" si="25"/>
        <v>11</v>
      </c>
    </row>
    <row r="1650" spans="1:3">
      <c r="A1650" s="152" t="s">
        <v>6461</v>
      </c>
      <c r="B1650" s="153" t="s">
        <v>6462</v>
      </c>
      <c r="C1650">
        <f t="shared" si="25"/>
        <v>11</v>
      </c>
    </row>
    <row r="1651" spans="1:3">
      <c r="A1651" s="152" t="s">
        <v>6463</v>
      </c>
      <c r="B1651" s="153" t="s">
        <v>6464</v>
      </c>
      <c r="C1651">
        <f t="shared" si="25"/>
        <v>11</v>
      </c>
    </row>
    <row r="1652" spans="1:3">
      <c r="A1652" s="152" t="s">
        <v>6465</v>
      </c>
      <c r="B1652" s="153" t="s">
        <v>6466</v>
      </c>
      <c r="C1652">
        <f t="shared" si="25"/>
        <v>11</v>
      </c>
    </row>
    <row r="1653" spans="1:3">
      <c r="A1653" s="152" t="s">
        <v>6467</v>
      </c>
      <c r="B1653" s="153" t="s">
        <v>6468</v>
      </c>
      <c r="C1653">
        <f t="shared" si="25"/>
        <v>11</v>
      </c>
    </row>
    <row r="1654" spans="1:3">
      <c r="A1654" s="152" t="s">
        <v>6469</v>
      </c>
      <c r="B1654" s="153" t="s">
        <v>6470</v>
      </c>
      <c r="C1654">
        <f t="shared" si="25"/>
        <v>11</v>
      </c>
    </row>
    <row r="1655" spans="1:3">
      <c r="A1655" s="152" t="s">
        <v>6471</v>
      </c>
      <c r="B1655" s="153" t="s">
        <v>6472</v>
      </c>
      <c r="C1655">
        <f t="shared" si="25"/>
        <v>11</v>
      </c>
    </row>
    <row r="1656" spans="1:3">
      <c r="A1656" s="152" t="s">
        <v>6473</v>
      </c>
      <c r="B1656" s="153" t="s">
        <v>6474</v>
      </c>
      <c r="C1656">
        <f t="shared" si="25"/>
        <v>11</v>
      </c>
    </row>
    <row r="1657" spans="1:3">
      <c r="A1657" s="152" t="s">
        <v>6475</v>
      </c>
      <c r="B1657" s="153" t="s">
        <v>6476</v>
      </c>
      <c r="C1657">
        <f t="shared" si="25"/>
        <v>11</v>
      </c>
    </row>
    <row r="1658" spans="1:3">
      <c r="A1658" s="152" t="s">
        <v>6477</v>
      </c>
      <c r="B1658" s="153" t="s">
        <v>6478</v>
      </c>
      <c r="C1658">
        <f t="shared" si="25"/>
        <v>11</v>
      </c>
    </row>
    <row r="1659" spans="1:3">
      <c r="A1659" s="152" t="s">
        <v>6479</v>
      </c>
      <c r="B1659" s="153" t="s">
        <v>6480</v>
      </c>
      <c r="C1659">
        <f t="shared" si="25"/>
        <v>11</v>
      </c>
    </row>
    <row r="1660" spans="1:3">
      <c r="A1660" s="152" t="s">
        <v>6481</v>
      </c>
      <c r="B1660" s="153" t="s">
        <v>6482</v>
      </c>
      <c r="C1660">
        <f t="shared" si="25"/>
        <v>11</v>
      </c>
    </row>
    <row r="1661" spans="1:3">
      <c r="A1661" s="152" t="s">
        <v>6483</v>
      </c>
      <c r="B1661" s="153" t="s">
        <v>6484</v>
      </c>
      <c r="C1661">
        <f t="shared" si="25"/>
        <v>11</v>
      </c>
    </row>
    <row r="1662" spans="1:3">
      <c r="A1662" s="152" t="s">
        <v>6485</v>
      </c>
      <c r="B1662" s="153" t="s">
        <v>6486</v>
      </c>
      <c r="C1662">
        <f t="shared" si="25"/>
        <v>11</v>
      </c>
    </row>
    <row r="1663" spans="1:3">
      <c r="A1663" s="152" t="s">
        <v>6487</v>
      </c>
      <c r="B1663" s="153" t="s">
        <v>6488</v>
      </c>
      <c r="C1663">
        <f t="shared" si="25"/>
        <v>11</v>
      </c>
    </row>
    <row r="1664" spans="1:3">
      <c r="A1664" s="152" t="s">
        <v>6489</v>
      </c>
      <c r="B1664" s="153" t="s">
        <v>6490</v>
      </c>
      <c r="C1664">
        <f t="shared" si="25"/>
        <v>11</v>
      </c>
    </row>
    <row r="1665" spans="1:3">
      <c r="A1665" s="152" t="s">
        <v>6491</v>
      </c>
      <c r="B1665" s="153" t="s">
        <v>6492</v>
      </c>
      <c r="C1665">
        <f t="shared" si="25"/>
        <v>11</v>
      </c>
    </row>
    <row r="1666" spans="1:3">
      <c r="A1666" s="152" t="s">
        <v>6493</v>
      </c>
      <c r="B1666" s="153" t="s">
        <v>6494</v>
      </c>
      <c r="C1666">
        <f t="shared" si="25"/>
        <v>11</v>
      </c>
    </row>
    <row r="1667" spans="1:3">
      <c r="A1667" s="152" t="s">
        <v>6495</v>
      </c>
      <c r="B1667" s="153" t="s">
        <v>6494</v>
      </c>
      <c r="C1667">
        <f t="shared" si="25"/>
        <v>11</v>
      </c>
    </row>
    <row r="1668" spans="1:3">
      <c r="A1668" s="152" t="s">
        <v>6496</v>
      </c>
      <c r="B1668" s="153" t="s">
        <v>6497</v>
      </c>
      <c r="C1668">
        <f t="shared" si="25"/>
        <v>11</v>
      </c>
    </row>
    <row r="1669" spans="1:3">
      <c r="A1669" s="152" t="s">
        <v>6498</v>
      </c>
      <c r="B1669" s="153" t="s">
        <v>6499</v>
      </c>
      <c r="C1669">
        <f t="shared" si="25"/>
        <v>11</v>
      </c>
    </row>
    <row r="1670" spans="1:3">
      <c r="A1670" s="152" t="s">
        <v>6500</v>
      </c>
      <c r="B1670" s="153" t="s">
        <v>6501</v>
      </c>
      <c r="C1670">
        <f t="shared" ref="C1670:C1733" si="26">LEN(A1670)</f>
        <v>11</v>
      </c>
    </row>
    <row r="1671" spans="1:3">
      <c r="A1671" s="152" t="s">
        <v>6502</v>
      </c>
      <c r="B1671" s="153" t="s">
        <v>6503</v>
      </c>
      <c r="C1671">
        <f t="shared" si="26"/>
        <v>11</v>
      </c>
    </row>
    <row r="1672" spans="1:3">
      <c r="A1672" s="152" t="s">
        <v>6504</v>
      </c>
      <c r="B1672" s="153" t="s">
        <v>6505</v>
      </c>
      <c r="C1672">
        <f t="shared" si="26"/>
        <v>11</v>
      </c>
    </row>
    <row r="1673" spans="1:3">
      <c r="A1673" s="152" t="s">
        <v>6506</v>
      </c>
      <c r="B1673" s="153" t="s">
        <v>6507</v>
      </c>
      <c r="C1673">
        <f t="shared" si="26"/>
        <v>11</v>
      </c>
    </row>
    <row r="1674" spans="1:3">
      <c r="A1674" s="152" t="s">
        <v>6508</v>
      </c>
      <c r="B1674" s="153" t="s">
        <v>6509</v>
      </c>
      <c r="C1674">
        <f t="shared" si="26"/>
        <v>11</v>
      </c>
    </row>
    <row r="1675" spans="1:3">
      <c r="A1675" s="152" t="s">
        <v>6510</v>
      </c>
      <c r="B1675" s="153" t="s">
        <v>6511</v>
      </c>
      <c r="C1675">
        <f t="shared" si="26"/>
        <v>11</v>
      </c>
    </row>
    <row r="1676" spans="1:3">
      <c r="A1676" s="152" t="s">
        <v>6512</v>
      </c>
      <c r="B1676" s="153" t="s">
        <v>6513</v>
      </c>
      <c r="C1676">
        <f t="shared" si="26"/>
        <v>11</v>
      </c>
    </row>
    <row r="1677" spans="1:3">
      <c r="A1677" s="152" t="s">
        <v>6514</v>
      </c>
      <c r="B1677" s="153" t="s">
        <v>6515</v>
      </c>
      <c r="C1677">
        <f t="shared" si="26"/>
        <v>11</v>
      </c>
    </row>
    <row r="1678" spans="1:3">
      <c r="A1678" s="152" t="s">
        <v>6516</v>
      </c>
      <c r="B1678" s="153" t="s">
        <v>6517</v>
      </c>
      <c r="C1678">
        <f t="shared" si="26"/>
        <v>11</v>
      </c>
    </row>
    <row r="1679" spans="1:3">
      <c r="A1679" s="152" t="s">
        <v>6518</v>
      </c>
      <c r="B1679" s="153" t="s">
        <v>6519</v>
      </c>
      <c r="C1679">
        <f t="shared" si="26"/>
        <v>11</v>
      </c>
    </row>
    <row r="1680" spans="1:3">
      <c r="A1680" s="152" t="s">
        <v>6520</v>
      </c>
      <c r="B1680" s="153" t="s">
        <v>6521</v>
      </c>
      <c r="C1680">
        <f t="shared" si="26"/>
        <v>11</v>
      </c>
    </row>
    <row r="1681" spans="1:3">
      <c r="A1681" s="152" t="s">
        <v>6522</v>
      </c>
      <c r="B1681" s="153" t="s">
        <v>6523</v>
      </c>
      <c r="C1681">
        <f t="shared" si="26"/>
        <v>11</v>
      </c>
    </row>
    <row r="1682" spans="1:3">
      <c r="A1682" s="152" t="s">
        <v>6524</v>
      </c>
      <c r="B1682" s="153" t="s">
        <v>6525</v>
      </c>
      <c r="C1682">
        <f t="shared" si="26"/>
        <v>11</v>
      </c>
    </row>
    <row r="1683" spans="1:3">
      <c r="A1683" s="152" t="s">
        <v>6526</v>
      </c>
      <c r="B1683" s="153" t="s">
        <v>6286</v>
      </c>
      <c r="C1683">
        <f t="shared" si="26"/>
        <v>11</v>
      </c>
    </row>
    <row r="1684" spans="1:3">
      <c r="A1684" s="152" t="s">
        <v>6527</v>
      </c>
      <c r="B1684" s="153" t="s">
        <v>6528</v>
      </c>
      <c r="C1684">
        <f t="shared" si="26"/>
        <v>11</v>
      </c>
    </row>
    <row r="1685" spans="1:3">
      <c r="A1685" s="152" t="s">
        <v>6529</v>
      </c>
      <c r="B1685" s="153" t="s">
        <v>6530</v>
      </c>
      <c r="C1685">
        <f t="shared" si="26"/>
        <v>11</v>
      </c>
    </row>
    <row r="1686" spans="1:3">
      <c r="A1686" s="152" t="s">
        <v>6531</v>
      </c>
      <c r="B1686" s="153" t="s">
        <v>6532</v>
      </c>
      <c r="C1686">
        <f t="shared" si="26"/>
        <v>11</v>
      </c>
    </row>
    <row r="1687" spans="1:3">
      <c r="A1687" s="152" t="s">
        <v>6533</v>
      </c>
      <c r="B1687" s="153" t="s">
        <v>6534</v>
      </c>
      <c r="C1687">
        <f t="shared" si="26"/>
        <v>11</v>
      </c>
    </row>
    <row r="1688" spans="1:3">
      <c r="A1688" s="152" t="s">
        <v>6535</v>
      </c>
      <c r="B1688" s="153" t="s">
        <v>6536</v>
      </c>
      <c r="C1688">
        <f t="shared" si="26"/>
        <v>11</v>
      </c>
    </row>
    <row r="1689" spans="1:3">
      <c r="A1689" s="152" t="s">
        <v>6537</v>
      </c>
      <c r="B1689" s="153" t="s">
        <v>6538</v>
      </c>
      <c r="C1689">
        <f t="shared" si="26"/>
        <v>11</v>
      </c>
    </row>
    <row r="1690" spans="1:3">
      <c r="A1690" s="152" t="s">
        <v>6539</v>
      </c>
      <c r="B1690" s="153" t="s">
        <v>6540</v>
      </c>
      <c r="C1690">
        <f t="shared" si="26"/>
        <v>11</v>
      </c>
    </row>
    <row r="1691" spans="1:3">
      <c r="A1691" s="152" t="s">
        <v>6541</v>
      </c>
      <c r="B1691" s="153" t="s">
        <v>6542</v>
      </c>
      <c r="C1691">
        <f t="shared" si="26"/>
        <v>11</v>
      </c>
    </row>
    <row r="1692" spans="1:3">
      <c r="A1692" s="152" t="s">
        <v>6543</v>
      </c>
      <c r="B1692" s="153" t="s">
        <v>6544</v>
      </c>
      <c r="C1692">
        <f t="shared" si="26"/>
        <v>11</v>
      </c>
    </row>
    <row r="1693" spans="1:3">
      <c r="A1693" s="152" t="s">
        <v>6545</v>
      </c>
      <c r="B1693" s="153" t="s">
        <v>6251</v>
      </c>
      <c r="C1693">
        <f t="shared" si="26"/>
        <v>11</v>
      </c>
    </row>
    <row r="1694" spans="1:3">
      <c r="A1694" s="152" t="s">
        <v>6546</v>
      </c>
      <c r="B1694" s="153" t="s">
        <v>6538</v>
      </c>
      <c r="C1694">
        <f t="shared" si="26"/>
        <v>11</v>
      </c>
    </row>
    <row r="1695" spans="1:3">
      <c r="A1695" s="152" t="s">
        <v>6547</v>
      </c>
      <c r="B1695" s="153" t="s">
        <v>6540</v>
      </c>
      <c r="C1695">
        <f t="shared" si="26"/>
        <v>11</v>
      </c>
    </row>
    <row r="1696" spans="1:3">
      <c r="A1696" s="152" t="s">
        <v>6548</v>
      </c>
      <c r="B1696" s="153" t="s">
        <v>6542</v>
      </c>
      <c r="C1696">
        <f t="shared" si="26"/>
        <v>11</v>
      </c>
    </row>
    <row r="1697" spans="1:3">
      <c r="A1697" s="152" t="s">
        <v>6549</v>
      </c>
      <c r="B1697" s="153" t="s">
        <v>6544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6550</v>
      </c>
      <c r="B1700" s="153" t="s">
        <v>6551</v>
      </c>
      <c r="C1700">
        <f t="shared" si="26"/>
        <v>11</v>
      </c>
    </row>
    <row r="1701" spans="1:3">
      <c r="A1701" s="152" t="s">
        <v>6552</v>
      </c>
      <c r="B1701" s="153" t="s">
        <v>6553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6554</v>
      </c>
      <c r="B1703" s="153" t="s">
        <v>6555</v>
      </c>
      <c r="C1703">
        <f t="shared" si="26"/>
        <v>11</v>
      </c>
    </row>
    <row r="1704" spans="1:3">
      <c r="A1704" s="152" t="s">
        <v>6556</v>
      </c>
      <c r="B1704" s="153" t="s">
        <v>6557</v>
      </c>
      <c r="C1704">
        <f t="shared" si="26"/>
        <v>11</v>
      </c>
    </row>
    <row r="1705" spans="1:3">
      <c r="A1705" s="152" t="s">
        <v>6558</v>
      </c>
      <c r="B1705" s="153" t="s">
        <v>6559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6560</v>
      </c>
      <c r="B1709" s="153" t="s">
        <v>6561</v>
      </c>
      <c r="C1709">
        <f t="shared" si="26"/>
        <v>11</v>
      </c>
    </row>
    <row r="1710" spans="1:3">
      <c r="A1710" s="152" t="s">
        <v>6562</v>
      </c>
      <c r="B1710" s="153" t="s">
        <v>6563</v>
      </c>
      <c r="C1710">
        <f t="shared" si="26"/>
        <v>11</v>
      </c>
    </row>
    <row r="1711" spans="1:3">
      <c r="A1711" s="152" t="s">
        <v>6564</v>
      </c>
      <c r="B1711" s="153" t="s">
        <v>6565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6566</v>
      </c>
      <c r="B1714" s="153" t="s">
        <v>6567</v>
      </c>
      <c r="C1714">
        <f t="shared" si="26"/>
        <v>11</v>
      </c>
    </row>
    <row r="1715" spans="1:3">
      <c r="A1715" s="152" t="s">
        <v>6568</v>
      </c>
      <c r="B1715" s="153" t="s">
        <v>6567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6569</v>
      </c>
      <c r="B1717" s="153" t="s">
        <v>6570</v>
      </c>
      <c r="C1717">
        <f t="shared" si="26"/>
        <v>11</v>
      </c>
    </row>
    <row r="1718" spans="1:3">
      <c r="A1718" s="152" t="s">
        <v>6571</v>
      </c>
      <c r="B1718" s="153" t="s">
        <v>6572</v>
      </c>
      <c r="C1718">
        <f t="shared" si="26"/>
        <v>11</v>
      </c>
    </row>
    <row r="1719" spans="1:3">
      <c r="A1719" s="152" t="s">
        <v>6573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6574</v>
      </c>
      <c r="B1721" s="153" t="s">
        <v>6575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6576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6577</v>
      </c>
      <c r="B1726" s="153" t="s">
        <v>6578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6579</v>
      </c>
      <c r="B1731" s="153" t="s">
        <v>6580</v>
      </c>
      <c r="C1731">
        <f t="shared" si="26"/>
        <v>11</v>
      </c>
    </row>
    <row r="1732" spans="1:3" s="275" customFormat="1">
      <c r="A1732" s="150" t="s">
        <v>4496</v>
      </c>
      <c r="B1732" s="151" t="s">
        <v>4492</v>
      </c>
      <c r="C1732">
        <f t="shared" si="26"/>
        <v>7</v>
      </c>
    </row>
    <row r="1733" spans="1:3" s="275" customFormat="1">
      <c r="A1733" s="273" t="s">
        <v>6599</v>
      </c>
      <c r="B1733" s="274" t="s">
        <v>247</v>
      </c>
      <c r="C1733">
        <f t="shared" si="26"/>
        <v>11</v>
      </c>
    </row>
    <row r="1734" spans="1:3" s="275" customFormat="1">
      <c r="A1734" s="273" t="s">
        <v>6600</v>
      </c>
      <c r="B1734" s="274" t="s">
        <v>6601</v>
      </c>
      <c r="C1734">
        <f t="shared" ref="C1734:C1797" si="27">LEN(A1734)</f>
        <v>11</v>
      </c>
    </row>
    <row r="1735" spans="1:3" s="275" customFormat="1">
      <c r="A1735" s="150" t="s">
        <v>4497</v>
      </c>
      <c r="B1735" s="151" t="s">
        <v>2091</v>
      </c>
      <c r="C1735">
        <f t="shared" si="27"/>
        <v>7</v>
      </c>
    </row>
    <row r="1736" spans="1:3" s="275" customFormat="1">
      <c r="A1736" s="273" t="s">
        <v>6602</v>
      </c>
      <c r="B1736" s="274" t="s">
        <v>6603</v>
      </c>
      <c r="C1736">
        <f t="shared" si="27"/>
        <v>11</v>
      </c>
    </row>
    <row r="1737" spans="1:3" s="275" customFormat="1">
      <c r="A1737" s="273" t="s">
        <v>6604</v>
      </c>
      <c r="B1737" s="274" t="s">
        <v>6594</v>
      </c>
      <c r="C1737">
        <f t="shared" si="27"/>
        <v>11</v>
      </c>
    </row>
    <row r="1738" spans="1:3" s="275" customFormat="1">
      <c r="A1738" s="273" t="s">
        <v>6602</v>
      </c>
      <c r="B1738" s="274" t="s">
        <v>6595</v>
      </c>
      <c r="C1738">
        <f t="shared" si="27"/>
        <v>11</v>
      </c>
    </row>
    <row r="1739" spans="1:3" s="275" customFormat="1">
      <c r="A1739" s="150" t="s">
        <v>4498</v>
      </c>
      <c r="B1739" s="151" t="s">
        <v>4499</v>
      </c>
      <c r="C1739">
        <f t="shared" si="27"/>
        <v>7</v>
      </c>
    </row>
    <row r="1740" spans="1:3" s="275" customFormat="1">
      <c r="A1740" s="273" t="s">
        <v>6605</v>
      </c>
      <c r="B1740" s="274" t="s">
        <v>6606</v>
      </c>
      <c r="C1740">
        <f t="shared" si="27"/>
        <v>11</v>
      </c>
    </row>
    <row r="1741" spans="1:3" s="275" customFormat="1">
      <c r="A1741" s="273" t="s">
        <v>6609</v>
      </c>
      <c r="B1741" s="274" t="s">
        <v>6607</v>
      </c>
      <c r="C1741">
        <f t="shared" si="27"/>
        <v>11</v>
      </c>
    </row>
    <row r="1742" spans="1:3" s="275" customFormat="1">
      <c r="A1742" s="273" t="s">
        <v>6610</v>
      </c>
      <c r="B1742" s="274" t="s">
        <v>6608</v>
      </c>
      <c r="C1742">
        <f t="shared" si="27"/>
        <v>11</v>
      </c>
    </row>
    <row r="1743" spans="1:3" s="275" customFormat="1">
      <c r="A1743" s="148" t="s">
        <v>523</v>
      </c>
      <c r="B1743" s="149" t="s">
        <v>738</v>
      </c>
      <c r="C1743">
        <f t="shared" si="27"/>
        <v>5</v>
      </c>
    </row>
    <row r="1744" spans="1:3" s="275" customFormat="1">
      <c r="A1744" s="150" t="s">
        <v>4504</v>
      </c>
      <c r="B1744" s="151" t="s">
        <v>4505</v>
      </c>
      <c r="C1744">
        <f t="shared" si="27"/>
        <v>7</v>
      </c>
    </row>
    <row r="1745" spans="1:3" s="275" customFormat="1">
      <c r="A1745" s="273" t="s">
        <v>6584</v>
      </c>
      <c r="B1745" s="274" t="s">
        <v>247</v>
      </c>
      <c r="C1745">
        <f t="shared" si="27"/>
        <v>11</v>
      </c>
    </row>
    <row r="1746" spans="1:3">
      <c r="A1746" s="273" t="s">
        <v>6585</v>
      </c>
      <c r="B1746" s="274" t="s">
        <v>6586</v>
      </c>
      <c r="C1746">
        <f t="shared" si="27"/>
        <v>11</v>
      </c>
    </row>
    <row r="1747" spans="1:3">
      <c r="A1747" s="273" t="s">
        <v>6587</v>
      </c>
      <c r="B1747" s="274" t="s">
        <v>6592</v>
      </c>
      <c r="C1747">
        <f t="shared" si="27"/>
        <v>11</v>
      </c>
    </row>
    <row r="1748" spans="1:3">
      <c r="A1748" s="273" t="s">
        <v>6588</v>
      </c>
      <c r="B1748" s="274" t="s">
        <v>6593</v>
      </c>
      <c r="C1748">
        <f t="shared" si="27"/>
        <v>11</v>
      </c>
    </row>
    <row r="1749" spans="1:3">
      <c r="A1749" s="273" t="s">
        <v>6589</v>
      </c>
      <c r="B1749" s="274" t="s">
        <v>6594</v>
      </c>
      <c r="C1749">
        <f t="shared" si="27"/>
        <v>11</v>
      </c>
    </row>
    <row r="1750" spans="1:3">
      <c r="A1750" s="273" t="s">
        <v>6590</v>
      </c>
      <c r="B1750" s="274" t="s">
        <v>6595</v>
      </c>
      <c r="C1750">
        <f t="shared" si="27"/>
        <v>11</v>
      </c>
    </row>
    <row r="1751" spans="1:3">
      <c r="A1751" s="273" t="s">
        <v>6591</v>
      </c>
      <c r="B1751" s="274" t="s">
        <v>6596</v>
      </c>
      <c r="C1751">
        <f t="shared" si="27"/>
        <v>11</v>
      </c>
    </row>
    <row r="1752" spans="1:3">
      <c r="A1752" s="273" t="s">
        <v>6597</v>
      </c>
      <c r="B1752" s="274" t="s">
        <v>6598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04" customWidth="1"/>
    <col min="2" max="2" width="91.140625" customWidth="1"/>
    <col min="3" max="3" width="20.42578125" style="105" bestFit="1" customWidth="1"/>
    <col min="4" max="5" width="23.7109375" style="106" customWidth="1"/>
  </cols>
  <sheetData>
    <row r="1" spans="1:5" ht="39.75" thickBot="1">
      <c r="A1" s="263" t="s">
        <v>4540</v>
      </c>
      <c r="B1" s="102" t="s">
        <v>193</v>
      </c>
      <c r="C1" s="103" t="s">
        <v>1215</v>
      </c>
      <c r="D1" s="102"/>
      <c r="E1" s="102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4541</v>
      </c>
      <c r="C4" s="114">
        <v>815</v>
      </c>
      <c r="D4" s="114" t="s">
        <v>4537</v>
      </c>
      <c r="E4" s="114">
        <v>671</v>
      </c>
    </row>
    <row r="5" spans="1:5">
      <c r="A5" s="114">
        <v>671210815</v>
      </c>
      <c r="B5" s="114" t="s">
        <v>4542</v>
      </c>
      <c r="C5" s="114">
        <v>815</v>
      </c>
      <c r="D5" s="114" t="s">
        <v>4537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58" t="s">
        <v>257</v>
      </c>
      <c r="B1" s="258" t="s">
        <v>4465</v>
      </c>
      <c r="C1" s="258" t="s">
        <v>4466</v>
      </c>
      <c r="D1" s="258" t="s">
        <v>4467</v>
      </c>
      <c r="E1" s="258" t="s">
        <v>4467</v>
      </c>
      <c r="F1" s="258" t="s">
        <v>4468</v>
      </c>
      <c r="G1" s="258" t="s">
        <v>4469</v>
      </c>
    </row>
    <row r="2" spans="1:9" s="117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8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8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8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8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8"/>
    </row>
    <row r="8" spans="1:9" s="118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8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8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8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8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8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8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8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8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8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8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8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8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8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8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8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8"/>
    </row>
    <row r="27" spans="1:9" s="118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8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8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8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8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8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8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8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8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8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8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8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8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8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8"/>
    </row>
    <row r="42" spans="1:9" s="118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8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8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8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8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8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8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8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8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8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8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8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8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8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8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8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8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8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8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8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8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8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8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8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8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8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8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8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8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8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8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8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8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8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8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8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8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8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8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8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8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8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8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8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8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8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8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8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8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8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8"/>
    </row>
    <row r="93" spans="1:9" s="118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8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8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8"/>
    </row>
    <row r="97" spans="1:9" s="118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8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8"/>
    </row>
    <row r="100" spans="1:9" s="118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8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8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8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8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8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8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8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8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8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8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8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8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8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8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8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8"/>
    </row>
    <row r="117" spans="1:9" s="118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8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8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8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8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8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8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8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8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8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8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8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8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8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8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8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8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8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8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8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8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8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8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8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8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8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8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8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8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8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8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8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8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8"/>
    </row>
    <row r="157" spans="1:9" s="118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8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8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8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8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8"/>
    </row>
    <row r="167" spans="1:9" s="254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5"/>
    </row>
    <row r="168" spans="1:9" s="254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5"/>
    </row>
    <row r="169" spans="1:9" s="118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8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20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8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8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8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8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8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8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8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8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8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8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8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8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8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8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8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8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8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8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8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8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8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8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8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8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8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8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8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8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8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8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8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8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8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8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8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8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8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8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8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8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8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8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8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8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8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8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8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8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8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8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8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8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8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8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8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8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8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8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8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8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8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8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8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8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8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8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8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8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8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8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8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8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8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8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8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8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8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8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8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8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8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8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8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8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8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8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8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8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8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8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8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8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8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8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8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8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8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8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8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8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8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8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8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8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8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8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8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8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8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8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8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8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8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8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8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8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8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8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8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8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8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8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8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8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8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8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8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8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8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8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8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8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8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8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8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8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8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8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8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8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8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8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8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8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8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8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8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8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8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8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8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8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8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8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8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8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8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8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8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8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8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8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8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8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8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8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8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8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8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8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8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8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8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8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8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8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8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8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8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8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8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8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8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8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8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8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8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8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8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8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8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8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8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8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8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8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8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8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8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8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8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8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8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8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8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8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8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8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8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8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8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8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8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8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8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8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8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8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8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8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8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8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8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8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8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8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8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8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8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8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8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8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8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8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8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8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8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8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8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8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8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8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8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8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8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8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8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8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8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8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8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8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8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8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8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8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8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8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8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8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8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8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8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8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8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8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8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8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8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8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8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8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8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8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8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8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8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8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8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8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8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8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8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8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8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8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8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8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8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8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8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8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8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8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8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8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8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8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8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8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8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8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8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8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8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8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8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8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8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8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8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8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8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8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8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8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8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8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8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8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8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8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8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8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8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8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8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8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8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8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8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8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8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8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8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8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8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8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8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8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8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8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8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8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8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8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8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8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8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8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8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8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8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8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8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8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8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8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8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8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8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8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8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8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8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8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8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8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8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8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8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8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8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zoomScale="110" zoomScaleNormal="110" workbookViewId="0">
      <pane ySplit="2" topLeftCell="A3" activePane="bottomLeft" state="frozen"/>
      <selection pane="bottomLeft" activeCell="G9" sqref="G9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6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3" width="9.140625" hidden="1"/>
    <col min="16384" max="16384" width="8.42578125" hidden="1" customWidth="1"/>
  </cols>
  <sheetData>
    <row r="1" spans="1:23" ht="37.5" customHeight="1">
      <c r="A1" s="296" t="s">
        <v>3018</v>
      </c>
      <c r="B1" s="296"/>
      <c r="C1" s="296"/>
      <c r="D1" s="296"/>
      <c r="E1" s="79" t="str">
        <f>IF(OR('OPĆI DIO'!C1="odaberite -",'OPĆI DIO'!C1=""),"Molimo odaberite proračunskog korisnika na radnom listu Opći podaci!","")</f>
        <v/>
      </c>
      <c r="I1" s="113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3706</v>
      </c>
      <c r="H2" s="81" t="s">
        <v>3707</v>
      </c>
      <c r="I2" s="81" t="s">
        <v>3708</v>
      </c>
      <c r="J2" s="267" t="s">
        <v>3016</v>
      </c>
      <c r="K2" s="122" t="s">
        <v>3688</v>
      </c>
      <c r="L2" s="39" t="s">
        <v>622</v>
      </c>
      <c r="M2" s="39" t="s">
        <v>623</v>
      </c>
      <c r="R2" s="7" t="s">
        <v>635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7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4" t="s">
        <v>635</v>
      </c>
      <c r="F3" s="80" t="str">
        <f t="shared" ref="F3:F34" si="2">IFERROR(VLOOKUP(E3,$R$6:$U$113,2,FALSE),"")</f>
        <v>Prihodi iz nadležnog proračuna za financiranje redovne djelatnosti proračunskih korisnika</v>
      </c>
      <c r="G3" s="75">
        <v>3893091</v>
      </c>
      <c r="H3" s="75">
        <v>3484379</v>
      </c>
      <c r="I3" s="75">
        <v>3484379</v>
      </c>
      <c r="J3" s="44"/>
      <c r="K3" t="str">
        <f>IF(E3="","",'OPĆI DIO'!$C$1)</f>
        <v>1853 SVEUČILIŠTE U ZAGREBU - GEODETSKI FAKULTET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7">
        <f t="shared" si="0"/>
        <v>31</v>
      </c>
      <c r="D4" s="36" t="str">
        <f t="shared" si="1"/>
        <v>Vlastiti prihodi</v>
      </c>
      <c r="E4" s="44">
        <v>6615</v>
      </c>
      <c r="F4" s="80" t="str">
        <f t="shared" si="2"/>
        <v>Prihodi od pruženih usluga</v>
      </c>
      <c r="G4" s="75">
        <v>115000</v>
      </c>
      <c r="H4" s="75">
        <v>125000</v>
      </c>
      <c r="I4" s="75">
        <v>130000</v>
      </c>
      <c r="J4" s="44"/>
      <c r="K4" t="str">
        <f>IF(E4="","",'OPĆI DIO'!$C$1)</f>
        <v>1853 SVEUČILIŠTE U ZAGREBU - GEODETSKI FAKULTET</v>
      </c>
      <c r="L4" t="str">
        <f t="shared" ref="L4:L67" si="3">LEFT(E4,2)</f>
        <v>66</v>
      </c>
      <c r="M4" t="str">
        <f t="shared" ref="M4:M67" si="4">LEFT(E4,3)</f>
        <v>661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7">
        <f t="shared" si="0"/>
        <v>43</v>
      </c>
      <c r="D5" s="36" t="str">
        <f t="shared" si="1"/>
        <v>Ostali prihodi za posebne namjene</v>
      </c>
      <c r="E5" s="44">
        <v>65264</v>
      </c>
      <c r="F5" s="80" t="str">
        <f t="shared" si="2"/>
        <v>Sufinanciranje cijene usluge, participacije i slično</v>
      </c>
      <c r="G5" s="75">
        <v>129900</v>
      </c>
      <c r="H5" s="75">
        <v>129900</v>
      </c>
      <c r="I5" s="75">
        <v>129900</v>
      </c>
      <c r="J5" s="44"/>
      <c r="K5" t="str">
        <f>IF(E5="","",'OPĆI DIO'!$C$1)</f>
        <v>1853 SVEUČILIŠTE U ZAGREBU - GEODETSKI FAKULTET</v>
      </c>
      <c r="L5" t="str">
        <f t="shared" si="3"/>
        <v>65</v>
      </c>
      <c r="M5" t="str">
        <f t="shared" si="4"/>
        <v>652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3" t="s">
        <v>639</v>
      </c>
      <c r="W5" s="43" t="s">
        <v>2866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7">
        <f t="shared" si="0"/>
        <v>51</v>
      </c>
      <c r="D6" s="36" t="str">
        <f t="shared" si="1"/>
        <v xml:space="preserve">Pomoći EU </v>
      </c>
      <c r="E6" s="44">
        <v>632311700</v>
      </c>
      <c r="F6" s="80" t="str">
        <f t="shared" si="2"/>
        <v>Tekuće pomoći od institucija i tijela EU - ostalo</v>
      </c>
      <c r="G6" s="75">
        <v>130491</v>
      </c>
      <c r="H6" s="75">
        <v>0</v>
      </c>
      <c r="I6" s="75">
        <v>0</v>
      </c>
      <c r="J6" s="44"/>
      <c r="K6" t="str">
        <f>IF(E6="","",'OPĆI DIO'!$C$1)</f>
        <v>1853 SVEUČILIŠTE U ZAGREBU - GEODETSKI FAKULTET</v>
      </c>
      <c r="L6" t="str">
        <f>LEFT(E6,2)</f>
        <v>63</v>
      </c>
      <c r="M6" t="str">
        <f t="shared" si="4"/>
        <v>632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7">
        <f t="shared" si="0"/>
        <v>52</v>
      </c>
      <c r="D7" s="36" t="str">
        <f t="shared" si="1"/>
        <v xml:space="preserve">Ostale pomoći i darovnice </v>
      </c>
      <c r="E7" s="44">
        <v>632112000</v>
      </c>
      <c r="F7" s="80" t="str">
        <f t="shared" si="2"/>
        <v>Tekuće pomoći od međunarodnih organizacija</v>
      </c>
      <c r="G7" s="75">
        <v>347565</v>
      </c>
      <c r="H7" s="75">
        <v>158747</v>
      </c>
      <c r="I7" s="75">
        <v>155000</v>
      </c>
      <c r="J7" s="44"/>
      <c r="K7" t="str">
        <f>IF(E7="","",'OPĆI DIO'!$C$1)</f>
        <v>1853 SVEUČILIŠTE U ZAGREBU - GEODETSKI FAKULTET</v>
      </c>
      <c r="L7" t="str">
        <f t="shared" si="3"/>
        <v>63</v>
      </c>
      <c r="M7" t="str">
        <f t="shared" si="4"/>
        <v>632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7">
        <f t="shared" si="0"/>
        <v>52</v>
      </c>
      <c r="D8" s="36" t="str">
        <f t="shared" si="1"/>
        <v xml:space="preserve">Ostale pomoći i darovnice </v>
      </c>
      <c r="E8" s="44">
        <v>6391</v>
      </c>
      <c r="F8" s="80" t="str">
        <f t="shared" si="2"/>
        <v>Tekući prijenosi između proračunskih korisnika istog proračuna</v>
      </c>
      <c r="G8" s="75">
        <v>26545</v>
      </c>
      <c r="H8" s="75">
        <v>26545</v>
      </c>
      <c r="I8" s="75">
        <v>26545</v>
      </c>
      <c r="J8" s="44" t="s">
        <v>6635</v>
      </c>
      <c r="K8" t="str">
        <f>IF(E8="","",'OPĆI DIO'!$C$1)</f>
        <v>1853 SVEUČILIŠTE U ZAGREBU - GEODETSKI FAKULTET</v>
      </c>
      <c r="L8" t="str">
        <f t="shared" si="3"/>
        <v>63</v>
      </c>
      <c r="M8" t="str">
        <f t="shared" si="4"/>
        <v>639</v>
      </c>
      <c r="N8">
        <v>31</v>
      </c>
      <c r="O8" t="s">
        <v>89</v>
      </c>
      <c r="R8" s="114">
        <v>671110815</v>
      </c>
      <c r="S8" s="114" t="s">
        <v>4541</v>
      </c>
      <c r="T8" s="114">
        <v>815</v>
      </c>
      <c r="U8" s="114" t="s">
        <v>4537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7">
        <f t="shared" si="0"/>
        <v>52</v>
      </c>
      <c r="D9" s="36" t="str">
        <f t="shared" si="1"/>
        <v xml:space="preserve">Ostale pomoći i darovnice </v>
      </c>
      <c r="E9" s="44">
        <v>6391</v>
      </c>
      <c r="F9" s="80" t="str">
        <f t="shared" si="2"/>
        <v>Tekući prijenosi između proračunskih korisnika istog proračuna</v>
      </c>
      <c r="G9" s="75">
        <v>207263</v>
      </c>
      <c r="H9" s="75">
        <v>193468</v>
      </c>
      <c r="I9" s="75">
        <v>144842</v>
      </c>
      <c r="J9" s="44" t="s">
        <v>6636</v>
      </c>
      <c r="K9" t="str">
        <f>IF(E9="","",'OPĆI DIO'!$C$1)</f>
        <v>1853 SVEUČILIŠTE U ZAGREBU - GEODETSKI FAKULTET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4">
        <v>671210815</v>
      </c>
      <c r="S9" s="114" t="s">
        <v>4542</v>
      </c>
      <c r="T9" s="114">
        <v>815</v>
      </c>
      <c r="U9" s="114" t="s">
        <v>4537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7">
        <f t="shared" si="0"/>
        <v>52</v>
      </c>
      <c r="D10" s="36" t="str">
        <f t="shared" si="1"/>
        <v xml:space="preserve">Ostale pomoći i darovnice </v>
      </c>
      <c r="E10" s="212">
        <v>6393</v>
      </c>
      <c r="F10" s="80" t="str">
        <f t="shared" si="2"/>
        <v>Tekući prijenosi između proračunskih korisnika istog proračuna temeljem prijenosa EU sredstava</v>
      </c>
      <c r="G10" s="75">
        <v>84900</v>
      </c>
      <c r="H10" s="75">
        <v>49500</v>
      </c>
      <c r="I10" s="75">
        <v>0</v>
      </c>
      <c r="J10" s="44" t="s">
        <v>6636</v>
      </c>
      <c r="K10" t="str">
        <f>IF(E10="","",'OPĆI DIO'!$C$1)</f>
        <v>1853 SVEUČILIŠTE U ZAGREBU - GEODETSKI FAKULTET</v>
      </c>
      <c r="L10" t="str">
        <f t="shared" si="3"/>
        <v>63</v>
      </c>
      <c r="M10" t="str">
        <f t="shared" si="4"/>
        <v>639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7">
        <f t="shared" si="0"/>
        <v>61</v>
      </c>
      <c r="D11" s="36" t="str">
        <f t="shared" si="1"/>
        <v xml:space="preserve">Donacije </v>
      </c>
      <c r="E11" s="212">
        <v>663130000</v>
      </c>
      <c r="F11" s="80" t="str">
        <f t="shared" si="2"/>
        <v>Tekuće donacije od trgovačkih društava</v>
      </c>
      <c r="G11" s="75">
        <v>2500</v>
      </c>
      <c r="H11" s="75">
        <v>2500</v>
      </c>
      <c r="I11" s="75">
        <v>2500</v>
      </c>
      <c r="J11" s="44"/>
      <c r="K11" t="str">
        <f>IF(E11="","",'OPĆI DIO'!$C$1)</f>
        <v>1853 SVEUČILIŠTE U ZAGREBU - GEODETSKI FAKULTET</v>
      </c>
      <c r="L11" t="str">
        <f t="shared" si="3"/>
        <v>66</v>
      </c>
      <c r="M11" t="str">
        <f t="shared" si="4"/>
        <v>663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/>
      </c>
      <c r="B12" s="37" t="str">
        <f>IF(E12="","",VLOOKUP('OPĆI DIO'!$C$1,'OPĆI DIO'!$N$4:$W$137,9,FALSE))</f>
        <v/>
      </c>
      <c r="C12" s="77" t="str">
        <f t="shared" si="0"/>
        <v/>
      </c>
      <c r="D12" s="36" t="str">
        <f t="shared" si="1"/>
        <v/>
      </c>
      <c r="E12" s="212"/>
      <c r="F12" s="80" t="str">
        <f t="shared" si="2"/>
        <v/>
      </c>
      <c r="G12" s="75"/>
      <c r="H12" s="75"/>
      <c r="I12" s="75"/>
      <c r="J12" s="44"/>
      <c r="K12" t="str">
        <f>IF(E12="","",'OPĆI DIO'!$C$1)</f>
        <v/>
      </c>
      <c r="L12" t="str">
        <f t="shared" si="3"/>
        <v/>
      </c>
      <c r="M12" t="str">
        <f t="shared" si="4"/>
        <v/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/>
      </c>
      <c r="B13" s="37" t="str">
        <f>IF(E13="","",VLOOKUP('OPĆI DIO'!$C$1,'OPĆI DIO'!$N$4:$W$137,9,FALSE))</f>
        <v/>
      </c>
      <c r="C13" s="77" t="str">
        <f t="shared" si="0"/>
        <v/>
      </c>
      <c r="D13" s="36" t="str">
        <f t="shared" si="1"/>
        <v/>
      </c>
      <c r="E13" s="212"/>
      <c r="F13" s="80" t="str">
        <f t="shared" si="2"/>
        <v/>
      </c>
      <c r="G13" s="75"/>
      <c r="H13" s="75"/>
      <c r="I13" s="75"/>
      <c r="J13" s="44"/>
      <c r="K13" t="str">
        <f>IF(E13="","",'OPĆI DIO'!$C$1)</f>
        <v/>
      </c>
      <c r="L13" t="str">
        <f t="shared" si="3"/>
        <v/>
      </c>
      <c r="M13" t="str">
        <f t="shared" si="4"/>
        <v/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/>
      </c>
      <c r="B14" s="37" t="str">
        <f>IF(E14="","",VLOOKUP('OPĆI DIO'!$C$1,'OPĆI DIO'!$N$4:$W$137,9,FALSE))</f>
        <v/>
      </c>
      <c r="C14" s="77" t="str">
        <f t="shared" si="0"/>
        <v/>
      </c>
      <c r="D14" s="36" t="str">
        <f t="shared" si="1"/>
        <v/>
      </c>
      <c r="E14" s="44"/>
      <c r="F14" s="80" t="str">
        <f t="shared" si="2"/>
        <v/>
      </c>
      <c r="G14" s="75"/>
      <c r="H14" s="75"/>
      <c r="I14" s="75"/>
      <c r="J14" s="44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/>
      </c>
      <c r="B15" s="37" t="str">
        <f>IF(E15="","",VLOOKUP('OPĆI DIO'!$C$1,'OPĆI DIO'!$N$4:$W$137,9,FALSE))</f>
        <v/>
      </c>
      <c r="C15" s="77" t="str">
        <f t="shared" si="0"/>
        <v/>
      </c>
      <c r="D15" s="36" t="str">
        <f t="shared" si="1"/>
        <v/>
      </c>
      <c r="E15" s="44"/>
      <c r="F15" s="80" t="str">
        <f t="shared" si="2"/>
        <v/>
      </c>
      <c r="G15" s="75"/>
      <c r="H15" s="75"/>
      <c r="I15" s="75"/>
      <c r="J15" s="44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0"/>
        <v/>
      </c>
      <c r="D16" s="36" t="str">
        <f t="shared" si="1"/>
        <v/>
      </c>
      <c r="E16" s="44"/>
      <c r="F16" s="80" t="str">
        <f t="shared" si="2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0"/>
        <v/>
      </c>
      <c r="D17" s="36" t="str">
        <f t="shared" si="1"/>
        <v/>
      </c>
      <c r="E17" s="212"/>
      <c r="F17" s="80" t="str">
        <f t="shared" si="2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0"/>
        <v/>
      </c>
      <c r="D18" s="36" t="str">
        <f t="shared" si="1"/>
        <v/>
      </c>
      <c r="E18" s="213"/>
      <c r="F18" s="80" t="str">
        <f t="shared" si="2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0"/>
        <v/>
      </c>
      <c r="D19" s="36" t="str">
        <f t="shared" si="1"/>
        <v/>
      </c>
      <c r="E19" s="44"/>
      <c r="F19" s="80" t="str">
        <f t="shared" si="2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9">
        <v>6541</v>
      </c>
      <c r="S19" s="279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0"/>
        <v/>
      </c>
      <c r="D20" s="36" t="str">
        <f t="shared" si="1"/>
        <v/>
      </c>
      <c r="E20" s="44"/>
      <c r="F20" s="80" t="str">
        <f t="shared" si="2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2135</v>
      </c>
      <c r="R20" s="279" t="s">
        <v>6620</v>
      </c>
      <c r="S20" s="279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0"/>
        <v/>
      </c>
      <c r="D21" s="36" t="str">
        <f t="shared" si="1"/>
        <v/>
      </c>
      <c r="E21" s="44"/>
      <c r="F21" s="80" t="str">
        <f t="shared" si="2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9" t="s">
        <v>6621</v>
      </c>
      <c r="S21" s="279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0"/>
        <v/>
      </c>
      <c r="D22" s="36" t="str">
        <f t="shared" si="1"/>
        <v/>
      </c>
      <c r="E22" s="44"/>
      <c r="F22" s="80" t="str">
        <f t="shared" si="2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9" t="s">
        <v>6622</v>
      </c>
      <c r="S22" s="279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0"/>
        <v/>
      </c>
      <c r="D23" s="36" t="str">
        <f t="shared" si="1"/>
        <v/>
      </c>
      <c r="E23" s="44"/>
      <c r="F23" s="80" t="str">
        <f t="shared" si="2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9" t="s">
        <v>6623</v>
      </c>
      <c r="S23" s="279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0"/>
        <v/>
      </c>
      <c r="D24" s="36" t="str">
        <f t="shared" si="1"/>
        <v/>
      </c>
      <c r="E24" s="44"/>
      <c r="F24" s="80" t="str">
        <f t="shared" si="2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9" t="s">
        <v>6624</v>
      </c>
      <c r="S24" s="279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0"/>
        <v/>
      </c>
      <c r="D25" s="36" t="str">
        <f t="shared" si="1"/>
        <v/>
      </c>
      <c r="E25" s="44"/>
      <c r="F25" s="80" t="str">
        <f t="shared" si="2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9" t="s">
        <v>6625</v>
      </c>
      <c r="S25" s="279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0"/>
        <v/>
      </c>
      <c r="D26" s="36" t="str">
        <f t="shared" si="1"/>
        <v/>
      </c>
      <c r="E26" s="44"/>
      <c r="F26" s="80" t="str">
        <f t="shared" si="2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9" t="s">
        <v>4532</v>
      </c>
      <c r="S26" s="279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0"/>
        <v/>
      </c>
      <c r="D27" s="36" t="str">
        <f t="shared" si="1"/>
        <v/>
      </c>
      <c r="E27" s="44"/>
      <c r="F27" s="80" t="str">
        <f t="shared" si="2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0"/>
        <v/>
      </c>
      <c r="D28" s="36" t="str">
        <f t="shared" si="1"/>
        <v/>
      </c>
      <c r="E28" s="44"/>
      <c r="F28" s="80" t="str">
        <f t="shared" si="2"/>
        <v/>
      </c>
      <c r="G28" s="75"/>
      <c r="H28" s="75"/>
      <c r="I28" s="75"/>
      <c r="J28" s="268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0"/>
        <v/>
      </c>
      <c r="D29" s="36" t="str">
        <f t="shared" si="1"/>
        <v/>
      </c>
      <c r="E29" s="44"/>
      <c r="F29" s="80" t="str">
        <f t="shared" si="2"/>
        <v/>
      </c>
      <c r="G29" s="75"/>
      <c r="H29" s="75"/>
      <c r="I29" s="75"/>
      <c r="J29" s="268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0"/>
        <v/>
      </c>
      <c r="D30" s="36" t="str">
        <f t="shared" si="1"/>
        <v/>
      </c>
      <c r="E30" s="44"/>
      <c r="F30" s="80" t="str">
        <f t="shared" si="2"/>
        <v/>
      </c>
      <c r="G30" s="75"/>
      <c r="H30" s="75"/>
      <c r="I30" s="75"/>
      <c r="J30" s="268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0"/>
        <v/>
      </c>
      <c r="D31" s="36" t="str">
        <f t="shared" si="1"/>
        <v/>
      </c>
      <c r="E31" s="44"/>
      <c r="F31" s="80" t="str">
        <f t="shared" si="2"/>
        <v/>
      </c>
      <c r="G31" s="75"/>
      <c r="H31" s="75"/>
      <c r="I31" s="75"/>
      <c r="J31" s="268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0"/>
        <v/>
      </c>
      <c r="D32" s="36" t="str">
        <f t="shared" si="1"/>
        <v/>
      </c>
      <c r="E32" s="44"/>
      <c r="F32" s="80" t="str">
        <f t="shared" si="2"/>
        <v/>
      </c>
      <c r="G32" s="75"/>
      <c r="H32" s="75"/>
      <c r="I32" s="75"/>
      <c r="J32" s="268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0"/>
        <v/>
      </c>
      <c r="D33" s="36" t="str">
        <f t="shared" si="1"/>
        <v/>
      </c>
      <c r="E33" s="44"/>
      <c r="F33" s="80" t="str">
        <f t="shared" si="2"/>
        <v/>
      </c>
      <c r="G33" s="75"/>
      <c r="H33" s="75"/>
      <c r="I33" s="75"/>
      <c r="J33" s="268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0"/>
        <v/>
      </c>
      <c r="D34" s="36" t="str">
        <f t="shared" si="1"/>
        <v/>
      </c>
      <c r="E34" s="44"/>
      <c r="F34" s="80" t="str">
        <f t="shared" si="2"/>
        <v/>
      </c>
      <c r="G34" s="75"/>
      <c r="H34" s="75"/>
      <c r="I34" s="75"/>
      <c r="J34" s="268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8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8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8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8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8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8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8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8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8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8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8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8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8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8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8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8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8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8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8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8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8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8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8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8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8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8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8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8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8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8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8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8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8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8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8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8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8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8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8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8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8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8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8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8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8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8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8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8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8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8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8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8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8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8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8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8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8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8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8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8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8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8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8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8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8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8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8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8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8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8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8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8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8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8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8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8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8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8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8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8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8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8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8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8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8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8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8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8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8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8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8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8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8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8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8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8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8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8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8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8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8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8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8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8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8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8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8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8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8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8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8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8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8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8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8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8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8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8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8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8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8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8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8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8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8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8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8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8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8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8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8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8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8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8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8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8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8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8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8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8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8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8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8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8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8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8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8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8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8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8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8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8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8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8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8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8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8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8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8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8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8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8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8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8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8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8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8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8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8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8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8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8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8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8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8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8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8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8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8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8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8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8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8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8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8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8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8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8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8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8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8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8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8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8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8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8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8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8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8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8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8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8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8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8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8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8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8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8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8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8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8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8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8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8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8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8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8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8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8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8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8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8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8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8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8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8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8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8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8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8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8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8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8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8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8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8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8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8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8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8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8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8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8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8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8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8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8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8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8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8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8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8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8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8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8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8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8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8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8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8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8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8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8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8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8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8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8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8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8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8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8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8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8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8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8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8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8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8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8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8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8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8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8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8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8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8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8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8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8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8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8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8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8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8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8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8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8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8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8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8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8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8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8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8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8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8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8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8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8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8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8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8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8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8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8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8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8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8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8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8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8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8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8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8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8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8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8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8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8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8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8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8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8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8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8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8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8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8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8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8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8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8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8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8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8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8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8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8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8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8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8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8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8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8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8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8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8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8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8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8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8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8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8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8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8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8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8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8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8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8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8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8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8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8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8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8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8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8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8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8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8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8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8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8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8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8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8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8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8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8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8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8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8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8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8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8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8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8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8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8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8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8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8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8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8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8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8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8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8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8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8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8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8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8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8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8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8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8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8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8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8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8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8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8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8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8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8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8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8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8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8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8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8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8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8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8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8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8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8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8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8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8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8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8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8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8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8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8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8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8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8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8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8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8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8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8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8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8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8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8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8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8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8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8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8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8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8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90" zoomScaleNormal="90" workbookViewId="0">
      <pane ySplit="2" topLeftCell="A62" activePane="bottomLeft" state="frozen"/>
      <selection pane="bottomLeft" activeCell="J77" sqref="J77:J79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9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5" hidden="1" customWidth="1"/>
    <col min="27" max="16384" width="8.140625" hidden="1"/>
  </cols>
  <sheetData>
    <row r="1" spans="1:34" ht="35.25" customHeight="1">
      <c r="A1" s="296" t="s">
        <v>3019</v>
      </c>
      <c r="B1" s="296"/>
      <c r="C1" s="296"/>
      <c r="D1" s="296"/>
      <c r="E1" s="79" t="str">
        <f>IF(OR('OPĆI DIO'!C1="odaberite -",'OPĆI DIO'!C1=""),"Molimo odaberite proračunskog korisnika na radnom listu Opći podaci!","")</f>
        <v/>
      </c>
      <c r="L1" s="142" t="s">
        <v>3017</v>
      </c>
    </row>
    <row r="2" spans="1:34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3706</v>
      </c>
      <c r="K2" s="81" t="s">
        <v>3707</v>
      </c>
      <c r="L2" s="81" t="s">
        <v>3708</v>
      </c>
      <c r="M2" s="267" t="s">
        <v>2861</v>
      </c>
      <c r="N2" s="122" t="s">
        <v>3688</v>
      </c>
      <c r="O2" s="39" t="s">
        <v>622</v>
      </c>
      <c r="P2" s="39" t="s">
        <v>623</v>
      </c>
      <c r="Q2" s="115" t="s">
        <v>2137</v>
      </c>
      <c r="R2" s="115" t="s">
        <v>3691</v>
      </c>
      <c r="S2" s="39" t="s">
        <v>3690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6" si="0">IFERROR(VLOOKUP(E3,$W$5:$Y$129,2,FALSE),"")</f>
        <v>Plaće za redovan rad</v>
      </c>
      <c r="G3" s="76" t="s">
        <v>46</v>
      </c>
      <c r="H3" s="40" t="str">
        <f>IFERROR(VLOOKUP(G3,$AC$6:$AD$353,2,FALSE),"")</f>
        <v>REDOVNA DJELATNOST SVEUČILIŠTA U ZAGREBU</v>
      </c>
      <c r="I3" s="40" t="str">
        <f>IFERROR(VLOOKUP(G3,$AC$6:$AG$353,3,FALSE),"")</f>
        <v>0942</v>
      </c>
      <c r="J3" s="75">
        <v>2631757</v>
      </c>
      <c r="K3" s="75">
        <v>2637369</v>
      </c>
      <c r="L3" s="75">
        <v>2637369</v>
      </c>
      <c r="M3" s="268"/>
      <c r="N3" t="str">
        <f>IF(C3="","",'OPĆI DIO'!$C$1)</f>
        <v>1853 SVEUČILIŠTE U ZAGREBU - GEODETSKI FAKULTET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11</v>
      </c>
      <c r="D4" s="40" t="str">
        <f t="shared" ref="D4:D67" si="1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46</v>
      </c>
      <c r="H4" s="40" t="str">
        <f t="shared" ref="H4:H67" si="2">IFERROR(VLOOKUP(G4,$AC$6:$AD$353,2,FALSE),"")</f>
        <v>REDOVNA DJELATNOST SVEUČILIŠTA U ZAGREBU</v>
      </c>
      <c r="I4" s="40" t="str">
        <f t="shared" ref="I4:I67" si="3">IFERROR(VLOOKUP(G4,$AC$6:$AG$353,3,FALSE),"")</f>
        <v>0942</v>
      </c>
      <c r="J4" s="75">
        <v>72017</v>
      </c>
      <c r="K4" s="75">
        <v>65610</v>
      </c>
      <c r="L4" s="75">
        <v>65610</v>
      </c>
      <c r="M4" s="268"/>
      <c r="N4" t="str">
        <f>IF(C4="","",'OPĆI DIO'!$C$1)</f>
        <v>1853 SVEUČILIŠTE U ZAGREBU - GEODETSKI FAKULTET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11</v>
      </c>
      <c r="D5" s="40" t="str">
        <f t="shared" si="1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46</v>
      </c>
      <c r="H5" s="40" t="str">
        <f t="shared" si="2"/>
        <v>REDOVNA DJELATNOST SVEUČILIŠTA U ZAGREBU</v>
      </c>
      <c r="I5" s="40" t="str">
        <f t="shared" si="3"/>
        <v>0942</v>
      </c>
      <c r="J5" s="75">
        <v>429452</v>
      </c>
      <c r="K5" s="75">
        <v>430247</v>
      </c>
      <c r="L5" s="75">
        <v>430247</v>
      </c>
      <c r="M5" s="268"/>
      <c r="N5" t="str">
        <f>IF(C5="","",'OPĆI DIO'!$C$1)</f>
        <v>1853 SVEUČILIŠTE U ZAGREBU - GEODETSKI FAKULTET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5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11</v>
      </c>
      <c r="D6" s="40" t="str">
        <f t="shared" si="1"/>
        <v>Opći prihodi i primici</v>
      </c>
      <c r="E6" s="45">
        <v>3212</v>
      </c>
      <c r="F6" s="40" t="str">
        <f t="shared" si="0"/>
        <v>Naknade za prijevoz, za rad na terenu i odvojeni život</v>
      </c>
      <c r="G6" s="76" t="s">
        <v>46</v>
      </c>
      <c r="H6" s="40" t="str">
        <f t="shared" si="2"/>
        <v>REDOVNA DJELATNOST SVEUČILIŠTA U ZAGREBU</v>
      </c>
      <c r="I6" s="40" t="str">
        <f t="shared" si="3"/>
        <v>0942</v>
      </c>
      <c r="J6" s="75">
        <v>69249</v>
      </c>
      <c r="K6" s="75">
        <v>69249</v>
      </c>
      <c r="L6" s="75">
        <v>69249</v>
      </c>
      <c r="M6" s="268"/>
      <c r="N6" t="str">
        <f>IF(C6="","",'OPĆI DIO'!$C$1)</f>
        <v>1853 SVEUČILIŠTE U ZAGREBU - GEODETSKI FAKULTET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5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11</v>
      </c>
      <c r="D7" s="40" t="str">
        <f t="shared" si="1"/>
        <v>Opći prihodi i primici</v>
      </c>
      <c r="E7" s="45">
        <v>3221</v>
      </c>
      <c r="F7" s="40" t="str">
        <f t="shared" si="0"/>
        <v>Uredski materijal i ostali materijalni rashodi</v>
      </c>
      <c r="G7" s="76" t="s">
        <v>46</v>
      </c>
      <c r="H7" s="40" t="str">
        <f t="shared" si="2"/>
        <v>REDOVNA DJELATNOST SVEUČILIŠTA U ZAGREBU</v>
      </c>
      <c r="I7" s="40" t="str">
        <f t="shared" si="3"/>
        <v>0942</v>
      </c>
      <c r="J7" s="75">
        <v>1430</v>
      </c>
      <c r="K7" s="75">
        <v>0</v>
      </c>
      <c r="L7" s="75">
        <v>0</v>
      </c>
      <c r="M7" s="268"/>
      <c r="N7" t="str">
        <f>IF(C7="","",'OPĆI DIO'!$C$1)</f>
        <v>1853 SVEUČILIŠTE U ZAGREBU - GEODETSKI FAKULTET</v>
      </c>
      <c r="O7" t="str">
        <f t="shared" si="4"/>
        <v>322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5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11</v>
      </c>
      <c r="D8" s="40" t="str">
        <f t="shared" si="1"/>
        <v>Opći prihodi i primici</v>
      </c>
      <c r="E8" s="45">
        <v>3223</v>
      </c>
      <c r="F8" s="40" t="str">
        <f t="shared" si="0"/>
        <v>Energija</v>
      </c>
      <c r="G8" s="76" t="s">
        <v>46</v>
      </c>
      <c r="H8" s="40" t="str">
        <f t="shared" si="2"/>
        <v>REDOVNA DJELATNOST SVEUČILIŠTA U ZAGREBU</v>
      </c>
      <c r="I8" s="40" t="str">
        <f t="shared" si="3"/>
        <v>0942</v>
      </c>
      <c r="J8" s="75">
        <v>8615</v>
      </c>
      <c r="K8" s="75">
        <v>0</v>
      </c>
      <c r="L8" s="75">
        <v>0</v>
      </c>
      <c r="M8" s="268"/>
      <c r="N8" t="str">
        <f>IF(C8="","",'OPĆI DIO'!$C$1)</f>
        <v>1853 SVEUČILIŠTE U ZAGREBU - GEODETSKI FAKULTET</v>
      </c>
      <c r="O8" t="str">
        <f t="shared" si="4"/>
        <v>322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5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11</v>
      </c>
      <c r="D9" s="40" t="str">
        <f t="shared" si="1"/>
        <v>Opći prihodi i primici</v>
      </c>
      <c r="E9" s="45">
        <v>3234</v>
      </c>
      <c r="F9" s="40" t="str">
        <f t="shared" si="0"/>
        <v>Komunalne usluge</v>
      </c>
      <c r="G9" s="76" t="s">
        <v>46</v>
      </c>
      <c r="H9" s="40" t="str">
        <f t="shared" si="2"/>
        <v>REDOVNA DJELATNOST SVEUČILIŠTA U ZAGREBU</v>
      </c>
      <c r="I9" s="40" t="str">
        <f t="shared" si="3"/>
        <v>0942</v>
      </c>
      <c r="J9" s="75">
        <v>3670</v>
      </c>
      <c r="K9" s="75">
        <v>0</v>
      </c>
      <c r="L9" s="75">
        <v>0</v>
      </c>
      <c r="M9" s="268"/>
      <c r="N9" t="str">
        <f>IF(C9="","",'OPĆI DIO'!$C$1)</f>
        <v>1853 SVEUČILIŠTE U ZAGREBU - GEODETSKI FAKULTET</v>
      </c>
      <c r="O9" t="str">
        <f t="shared" si="4"/>
        <v>323</v>
      </c>
      <c r="P9" t="str">
        <f t="shared" si="5"/>
        <v>32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5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11</v>
      </c>
      <c r="D10" s="40" t="str">
        <f t="shared" si="1"/>
        <v>Opći prihodi i primici</v>
      </c>
      <c r="E10" s="45">
        <v>3235</v>
      </c>
      <c r="F10" s="40" t="str">
        <f t="shared" si="0"/>
        <v>Zakupnine i najamnine</v>
      </c>
      <c r="G10" s="76" t="s">
        <v>46</v>
      </c>
      <c r="H10" s="40" t="str">
        <f t="shared" si="2"/>
        <v>REDOVNA DJELATNOST SVEUČILIŠTA U ZAGREBU</v>
      </c>
      <c r="I10" s="40" t="str">
        <f t="shared" si="3"/>
        <v>0942</v>
      </c>
      <c r="J10" s="75">
        <v>42636</v>
      </c>
      <c r="K10" s="75">
        <v>0</v>
      </c>
      <c r="L10" s="75">
        <v>0</v>
      </c>
      <c r="M10" s="268"/>
      <c r="N10" t="str">
        <f>IF(C10="","",'OPĆI DIO'!$C$1)</f>
        <v>1853 SVEUČILIŠTE U ZAGREBU - GEODETSKI FAKULTET</v>
      </c>
      <c r="O10" t="str">
        <f t="shared" si="4"/>
        <v>323</v>
      </c>
      <c r="P10" t="str">
        <f t="shared" si="5"/>
        <v>32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2">
        <v>3132</v>
      </c>
      <c r="X10" s="82" t="s">
        <v>49</v>
      </c>
      <c r="Y10" s="82"/>
      <c r="Z10" s="125" t="str">
        <f t="shared" ref="Z10:Z41" si="9">LEFT(W10,2)</f>
        <v>31</v>
      </c>
      <c r="AA10" s="82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11</v>
      </c>
      <c r="D11" s="40" t="str">
        <f t="shared" si="1"/>
        <v>Opći prihodi i primici</v>
      </c>
      <c r="E11" s="45">
        <v>3236</v>
      </c>
      <c r="F11" s="40" t="str">
        <f t="shared" si="0"/>
        <v>Zdravstvene i veterinarske usluge</v>
      </c>
      <c r="G11" s="76" t="s">
        <v>46</v>
      </c>
      <c r="H11" s="40" t="str">
        <f t="shared" si="2"/>
        <v>REDOVNA DJELATNOST SVEUČILIŠTA U ZAGREBU</v>
      </c>
      <c r="I11" s="40" t="str">
        <f t="shared" si="3"/>
        <v>0942</v>
      </c>
      <c r="J11" s="75">
        <v>6400</v>
      </c>
      <c r="K11" s="75">
        <v>6400</v>
      </c>
      <c r="L11" s="75">
        <v>6400</v>
      </c>
      <c r="M11" s="268"/>
      <c r="N11" t="str">
        <f>IF(C11="","",'OPĆI DIO'!$C$1)</f>
        <v>1853 SVEUČILIŠTE U ZAGREBU - GEODETSKI FAKULTET</v>
      </c>
      <c r="O11" t="str">
        <f t="shared" si="4"/>
        <v>323</v>
      </c>
      <c r="P11" t="str">
        <f t="shared" si="5"/>
        <v>32</v>
      </c>
      <c r="Q11" t="str">
        <f t="shared" si="6"/>
        <v>11</v>
      </c>
      <c r="R11" t="str">
        <f t="shared" si="7"/>
        <v>94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5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11</v>
      </c>
      <c r="D12" s="40" t="str">
        <f t="shared" si="1"/>
        <v>Opći prihodi i primici</v>
      </c>
      <c r="E12" s="45">
        <v>3295</v>
      </c>
      <c r="F12" s="40" t="str">
        <f t="shared" si="0"/>
        <v>Pristojbe i naknade</v>
      </c>
      <c r="G12" s="76" t="s">
        <v>46</v>
      </c>
      <c r="H12" s="40" t="str">
        <f t="shared" si="2"/>
        <v>REDOVNA DJELATNOST SVEUČILIŠTA U ZAGREBU</v>
      </c>
      <c r="I12" s="40" t="str">
        <f t="shared" si="3"/>
        <v>0942</v>
      </c>
      <c r="J12" s="75">
        <v>2732</v>
      </c>
      <c r="K12" s="75">
        <v>2732</v>
      </c>
      <c r="L12" s="75">
        <v>2732</v>
      </c>
      <c r="M12" s="268"/>
      <c r="N12" t="str">
        <f>IF(C12="","",'OPĆI DIO'!$C$1)</f>
        <v>1853 SVEUČILIŠTE U ZAGREBU - GEODETSKI FAKULTET</v>
      </c>
      <c r="O12" t="str">
        <f t="shared" si="4"/>
        <v>329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5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11</v>
      </c>
      <c r="D13" s="40" t="str">
        <f t="shared" si="1"/>
        <v>Opći prihodi i primici</v>
      </c>
      <c r="E13" s="45">
        <v>3299</v>
      </c>
      <c r="F13" s="40" t="str">
        <f t="shared" si="0"/>
        <v>Ostali nespomenuti rashodi poslovanja</v>
      </c>
      <c r="G13" s="76" t="s">
        <v>46</v>
      </c>
      <c r="H13" s="40" t="str">
        <f t="shared" si="2"/>
        <v>REDOVNA DJELATNOST SVEUČILIŠTA U ZAGREBU</v>
      </c>
      <c r="I13" s="40" t="str">
        <f t="shared" si="3"/>
        <v>0942</v>
      </c>
      <c r="J13" s="75">
        <v>1300</v>
      </c>
      <c r="K13" s="75">
        <v>1300</v>
      </c>
      <c r="L13" s="75">
        <v>1300</v>
      </c>
      <c r="M13" s="268"/>
      <c r="N13" t="str">
        <f>IF(C13="","",'OPĆI DIO'!$C$1)</f>
        <v>1853 SVEUČILIŠTE U ZAGREBU - GEODETSKI FAKULTET</v>
      </c>
      <c r="O13" t="str">
        <f t="shared" si="4"/>
        <v>329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5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11</v>
      </c>
      <c r="D14" s="40" t="str">
        <f t="shared" si="1"/>
        <v>Opći prihodi i primici</v>
      </c>
      <c r="E14" s="45">
        <v>4221</v>
      </c>
      <c r="F14" s="40" t="str">
        <f t="shared" si="0"/>
        <v>Uredska oprema i namještaj</v>
      </c>
      <c r="G14" s="76" t="s">
        <v>46</v>
      </c>
      <c r="H14" s="40" t="str">
        <f t="shared" si="2"/>
        <v>REDOVNA DJELATNOST SVEUČILIŠTA U ZAGREBU</v>
      </c>
      <c r="I14" s="40" t="str">
        <f t="shared" si="3"/>
        <v>0942</v>
      </c>
      <c r="J14" s="75">
        <v>349211</v>
      </c>
      <c r="K14" s="75">
        <v>0</v>
      </c>
      <c r="L14" s="75">
        <v>0</v>
      </c>
      <c r="M14" s="268"/>
      <c r="N14" t="str">
        <f>IF(C14="","",'OPĆI DIO'!$C$1)</f>
        <v>1853 SVEUČILIŠTE U ZAGREBU - GEODETSKI FAKULTET</v>
      </c>
      <c r="O14" t="str">
        <f t="shared" si="4"/>
        <v>422</v>
      </c>
      <c r="P14" t="str">
        <f t="shared" si="5"/>
        <v>42</v>
      </c>
      <c r="Q14" t="str">
        <f t="shared" si="6"/>
        <v>11</v>
      </c>
      <c r="R14" t="str">
        <f t="shared" si="7"/>
        <v>94</v>
      </c>
      <c r="S14" t="str">
        <f t="shared" si="8"/>
        <v>4</v>
      </c>
      <c r="T14">
        <v>559</v>
      </c>
      <c r="U14" t="s">
        <v>956</v>
      </c>
      <c r="W14">
        <v>3214</v>
      </c>
      <c r="X14" t="s">
        <v>124</v>
      </c>
      <c r="Z14" s="125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11</v>
      </c>
      <c r="D15" s="40" t="str">
        <f t="shared" si="1"/>
        <v>Opći prihodi i primici</v>
      </c>
      <c r="E15" s="45">
        <v>3831</v>
      </c>
      <c r="F15" s="40" t="str">
        <f t="shared" si="0"/>
        <v>Naknade šteta pravnim i fizičkim osobama</v>
      </c>
      <c r="G15" s="76" t="s">
        <v>1339</v>
      </c>
      <c r="H15" s="40" t="str">
        <f t="shared" si="2"/>
        <v>PRAVOMOĆNE SUDSKE PRESUDE</v>
      </c>
      <c r="I15" s="40" t="str">
        <f t="shared" si="3"/>
        <v>0942</v>
      </c>
      <c r="J15" s="75">
        <v>3150</v>
      </c>
      <c r="K15" s="75">
        <v>0</v>
      </c>
      <c r="L15" s="75">
        <v>0</v>
      </c>
      <c r="M15" s="268"/>
      <c r="N15" t="str">
        <f>IF(C15="","",'OPĆI DIO'!$C$1)</f>
        <v>1853 SVEUČILIŠTE U ZAGREBU - GEODETSKI FAKULTET</v>
      </c>
      <c r="O15" t="str">
        <f t="shared" si="4"/>
        <v>383</v>
      </c>
      <c r="P15" t="str">
        <f t="shared" si="5"/>
        <v>38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5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11</v>
      </c>
      <c r="D16" s="40" t="str">
        <f t="shared" si="1"/>
        <v>Opći prihodi i primici</v>
      </c>
      <c r="E16" s="45">
        <v>3213</v>
      </c>
      <c r="F16" s="40" t="str">
        <f t="shared" si="0"/>
        <v>Stručno usavršavanje zaposlenika</v>
      </c>
      <c r="G16" s="76" t="s">
        <v>658</v>
      </c>
      <c r="H16" s="40" t="str">
        <f t="shared" si="2"/>
        <v>PROGRAMSKO FINANCIRANJE JAVNIH VISOKIH UČILIŠTA</v>
      </c>
      <c r="I16" s="40" t="str">
        <f t="shared" si="3"/>
        <v>0942</v>
      </c>
      <c r="J16" s="75">
        <v>1500</v>
      </c>
      <c r="K16" s="75">
        <v>1500</v>
      </c>
      <c r="L16" s="75">
        <v>1500</v>
      </c>
      <c r="M16" s="268"/>
      <c r="N16" t="str">
        <f>IF(C16="","",'OPĆI DIO'!$C$1)</f>
        <v>1853 SVEUČILIŠTE U ZAGREBU - GEODETSKI FAKULTET</v>
      </c>
      <c r="O16" t="str">
        <f t="shared" si="4"/>
        <v>321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5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11</v>
      </c>
      <c r="D17" s="40" t="str">
        <f t="shared" si="1"/>
        <v>Opći prihodi i primici</v>
      </c>
      <c r="E17" s="45">
        <v>3221</v>
      </c>
      <c r="F17" s="40" t="str">
        <f t="shared" si="0"/>
        <v>Uredski materijal i ostali materijalni rashodi</v>
      </c>
      <c r="G17" s="76" t="s">
        <v>658</v>
      </c>
      <c r="H17" s="40" t="str">
        <f t="shared" si="2"/>
        <v>PROGRAMSKO FINANCIRANJE JAVNIH VISOKIH UČILIŠTA</v>
      </c>
      <c r="I17" s="40" t="str">
        <f t="shared" si="3"/>
        <v>0942</v>
      </c>
      <c r="J17" s="75">
        <v>15000</v>
      </c>
      <c r="K17" s="75">
        <v>15000</v>
      </c>
      <c r="L17" s="75">
        <v>15000</v>
      </c>
      <c r="M17" s="268"/>
      <c r="N17" t="str">
        <f>IF(C17="","",'OPĆI DIO'!$C$1)</f>
        <v>1853 SVEUČILIŠTE U ZAGREBU - GEODETSKI FAKULTET</v>
      </c>
      <c r="O17" t="str">
        <f t="shared" si="4"/>
        <v>322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5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11</v>
      </c>
      <c r="D18" s="40" t="str">
        <f t="shared" si="1"/>
        <v>Opći prihodi i primici</v>
      </c>
      <c r="E18" s="45">
        <v>3223</v>
      </c>
      <c r="F18" s="40" t="str">
        <f t="shared" si="0"/>
        <v>Energija</v>
      </c>
      <c r="G18" s="76" t="s">
        <v>658</v>
      </c>
      <c r="H18" s="40" t="str">
        <f t="shared" si="2"/>
        <v>PROGRAMSKO FINANCIRANJE JAVNIH VISOKIH UČILIŠTA</v>
      </c>
      <c r="I18" s="40" t="str">
        <f t="shared" si="3"/>
        <v>0942</v>
      </c>
      <c r="J18" s="75">
        <v>20000</v>
      </c>
      <c r="K18" s="75">
        <v>20000</v>
      </c>
      <c r="L18" s="75">
        <v>20000</v>
      </c>
      <c r="M18" s="268"/>
      <c r="N18" t="str">
        <f>IF(C18="","",'OPĆI DIO'!$C$1)</f>
        <v>1853 SVEUČILIŠTE U ZAGREBU - GEODETSKI FAKULTET</v>
      </c>
      <c r="O18" t="str">
        <f t="shared" si="4"/>
        <v>322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1">
        <v>581</v>
      </c>
      <c r="U18" s="92" t="s">
        <v>1245</v>
      </c>
      <c r="W18">
        <v>3224</v>
      </c>
      <c r="X18" t="s">
        <v>91</v>
      </c>
      <c r="Z18" s="125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11</v>
      </c>
      <c r="D19" s="40" t="str">
        <f t="shared" si="1"/>
        <v>Opći prihodi i primici</v>
      </c>
      <c r="E19" s="45">
        <v>3224</v>
      </c>
      <c r="F19" s="40" t="str">
        <f t="shared" si="0"/>
        <v>Materijal i dijelovi za tekuće i investicijsko održavanje</v>
      </c>
      <c r="G19" s="76" t="s">
        <v>658</v>
      </c>
      <c r="H19" s="40" t="str">
        <f t="shared" si="2"/>
        <v>PROGRAMSKO FINANCIRANJE JAVNIH VISOKIH UČILIŠTA</v>
      </c>
      <c r="I19" s="40" t="str">
        <f t="shared" si="3"/>
        <v>0942</v>
      </c>
      <c r="J19" s="75">
        <v>1500</v>
      </c>
      <c r="K19" s="75">
        <v>1500</v>
      </c>
      <c r="L19" s="75">
        <v>1500</v>
      </c>
      <c r="M19" s="268"/>
      <c r="N19" t="str">
        <f>IF(C19="","",'OPĆI DIO'!$C$1)</f>
        <v>1853 SVEUČILIŠTE U ZAGREBU - GEODETSKI FAKULTET</v>
      </c>
      <c r="O19" t="str">
        <f t="shared" si="4"/>
        <v>322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5" t="s">
        <v>6611</v>
      </c>
      <c r="Z19" s="125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11</v>
      </c>
      <c r="D20" s="40" t="str">
        <f t="shared" si="1"/>
        <v>Opći prihodi i primici</v>
      </c>
      <c r="E20" s="45">
        <v>3225</v>
      </c>
      <c r="F20" s="40" t="str">
        <f t="shared" si="0"/>
        <v>Sitni inventar i autogume</v>
      </c>
      <c r="G20" s="76" t="s">
        <v>658</v>
      </c>
      <c r="H20" s="40" t="str">
        <f t="shared" si="2"/>
        <v>PROGRAMSKO FINANCIRANJE JAVNIH VISOKIH UČILIŠTA</v>
      </c>
      <c r="I20" s="40" t="str">
        <f t="shared" si="3"/>
        <v>0942</v>
      </c>
      <c r="J20" s="75">
        <v>100</v>
      </c>
      <c r="K20" s="75">
        <v>100</v>
      </c>
      <c r="L20" s="75">
        <v>100</v>
      </c>
      <c r="M20" s="268"/>
      <c r="N20" t="str">
        <f>IF(C20="","",'OPĆI DIO'!$C$1)</f>
        <v>1853 SVEUČILIŠTE U ZAGREBU - GEODETSKI FAKULTET</v>
      </c>
      <c r="O20" t="str">
        <f t="shared" si="4"/>
        <v>322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5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11</v>
      </c>
      <c r="D21" s="40" t="str">
        <f t="shared" si="1"/>
        <v>Opći prihodi i primici</v>
      </c>
      <c r="E21" s="45">
        <v>3231</v>
      </c>
      <c r="F21" s="40" t="str">
        <f t="shared" si="0"/>
        <v>Usluge telefona, interneta, pošte i prijevoza</v>
      </c>
      <c r="G21" s="76" t="s">
        <v>658</v>
      </c>
      <c r="H21" s="40" t="str">
        <f t="shared" si="2"/>
        <v>PROGRAMSKO FINANCIRANJE JAVNIH VISOKIH UČILIŠTA</v>
      </c>
      <c r="I21" s="40" t="str">
        <f t="shared" si="3"/>
        <v>0942</v>
      </c>
      <c r="J21" s="75">
        <v>9000</v>
      </c>
      <c r="K21" s="75">
        <v>9000</v>
      </c>
      <c r="L21" s="75">
        <v>9000</v>
      </c>
      <c r="M21" s="268"/>
      <c r="N21" t="str">
        <f>IF(C21="","",'OPĆI DIO'!$C$1)</f>
        <v>1853 SVEUČILIŠTE U ZAGREBU - GEODETSKI FAKULTET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5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11</v>
      </c>
      <c r="D22" s="40" t="str">
        <f t="shared" si="1"/>
        <v>Opći prihodi i primici</v>
      </c>
      <c r="E22" s="45">
        <v>3232</v>
      </c>
      <c r="F22" s="40" t="str">
        <f t="shared" si="0"/>
        <v>Usluge tekućeg i investicijskog održavanja</v>
      </c>
      <c r="G22" s="76" t="s">
        <v>658</v>
      </c>
      <c r="H22" s="40" t="str">
        <f t="shared" si="2"/>
        <v>PROGRAMSKO FINANCIRANJE JAVNIH VISOKIH UČILIŠTA</v>
      </c>
      <c r="I22" s="40" t="str">
        <f t="shared" si="3"/>
        <v>0942</v>
      </c>
      <c r="J22" s="75">
        <v>16200</v>
      </c>
      <c r="K22" s="75">
        <v>16200</v>
      </c>
      <c r="L22" s="75">
        <v>16200</v>
      </c>
      <c r="M22" s="268"/>
      <c r="N22" t="str">
        <f>IF(C22="","",'OPĆI DIO'!$C$1)</f>
        <v>1853 SVEUČILIŠTE U ZAGREBU - GEODETSKI FAKULTET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5" t="s">
        <v>6612</v>
      </c>
      <c r="Z22" s="125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11</v>
      </c>
      <c r="D23" s="40" t="str">
        <f t="shared" si="1"/>
        <v>Opći prihodi i primici</v>
      </c>
      <c r="E23" s="45">
        <v>3233</v>
      </c>
      <c r="F23" s="40" t="str">
        <f t="shared" si="0"/>
        <v>Usluge promidžbe i informiranja</v>
      </c>
      <c r="G23" s="76" t="s">
        <v>658</v>
      </c>
      <c r="H23" s="40" t="str">
        <f t="shared" si="2"/>
        <v>PROGRAMSKO FINANCIRANJE JAVNIH VISOKIH UČILIŠTA</v>
      </c>
      <c r="I23" s="40" t="str">
        <f t="shared" si="3"/>
        <v>0942</v>
      </c>
      <c r="J23" s="75">
        <v>2900</v>
      </c>
      <c r="K23" s="75">
        <v>2900</v>
      </c>
      <c r="L23" s="75">
        <v>2900</v>
      </c>
      <c r="M23" s="268"/>
      <c r="N23" t="str">
        <f>IF(C23="","",'OPĆI DIO'!$C$1)</f>
        <v>1853 SVEUČILIŠTE U ZAGREBU - GEODETSKI FAKULTET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5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11</v>
      </c>
      <c r="D24" s="40" t="str">
        <f t="shared" si="1"/>
        <v>Opći prihodi i primici</v>
      </c>
      <c r="E24" s="45">
        <v>3234</v>
      </c>
      <c r="F24" s="40" t="str">
        <f t="shared" si="0"/>
        <v>Komunalne usluge</v>
      </c>
      <c r="G24" s="76" t="s">
        <v>658</v>
      </c>
      <c r="H24" s="40" t="str">
        <f t="shared" si="2"/>
        <v>PROGRAMSKO FINANCIRANJE JAVNIH VISOKIH UČILIŠTA</v>
      </c>
      <c r="I24" s="40" t="str">
        <f t="shared" si="3"/>
        <v>0942</v>
      </c>
      <c r="J24" s="75">
        <v>15000</v>
      </c>
      <c r="K24" s="75">
        <v>15000</v>
      </c>
      <c r="L24" s="75">
        <v>15000</v>
      </c>
      <c r="M24" s="268"/>
      <c r="N24" t="str">
        <f>IF(C24="","",'OPĆI DIO'!$C$1)</f>
        <v>1853 SVEUČILIŠTE U ZAGREBU - GEODETSKI FAKULTET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5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11</v>
      </c>
      <c r="D25" s="40" t="str">
        <f t="shared" si="1"/>
        <v>Opći prihodi i primici</v>
      </c>
      <c r="E25" s="45">
        <v>3235</v>
      </c>
      <c r="F25" s="40" t="str">
        <f t="shared" si="0"/>
        <v>Zakupnine i najamnine</v>
      </c>
      <c r="G25" s="76" t="s">
        <v>658</v>
      </c>
      <c r="H25" s="40" t="str">
        <f t="shared" si="2"/>
        <v>PROGRAMSKO FINANCIRANJE JAVNIH VISOKIH UČILIŠTA</v>
      </c>
      <c r="I25" s="40" t="str">
        <f t="shared" si="3"/>
        <v>0942</v>
      </c>
      <c r="J25" s="75">
        <v>17500</v>
      </c>
      <c r="K25" s="75">
        <v>17500</v>
      </c>
      <c r="L25" s="75">
        <v>17500</v>
      </c>
      <c r="M25" s="268"/>
      <c r="N25" t="str">
        <f>IF(C25="","",'OPĆI DIO'!$C$1)</f>
        <v>1853 SVEUČILIŠTE U ZAGREBU - GEODETSKI FAKULTET</v>
      </c>
      <c r="O25" t="str">
        <f t="shared" si="4"/>
        <v>323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5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11</v>
      </c>
      <c r="D26" s="40" t="str">
        <f t="shared" si="1"/>
        <v>Opći prihodi i primici</v>
      </c>
      <c r="E26" s="45">
        <v>3237</v>
      </c>
      <c r="F26" s="40" t="str">
        <f t="shared" si="0"/>
        <v>Intelektualne i osobne usluge</v>
      </c>
      <c r="G26" s="76" t="s">
        <v>658</v>
      </c>
      <c r="H26" s="40" t="str">
        <f t="shared" si="2"/>
        <v>PROGRAMSKO FINANCIRANJE JAVNIH VISOKIH UČILIŠTA</v>
      </c>
      <c r="I26" s="40" t="str">
        <f t="shared" si="3"/>
        <v>0942</v>
      </c>
      <c r="J26" s="75">
        <v>50400</v>
      </c>
      <c r="K26" s="75">
        <v>50400</v>
      </c>
      <c r="L26" s="75">
        <v>50400</v>
      </c>
      <c r="M26" s="268"/>
      <c r="N26" t="str">
        <f>IF(C26="","",'OPĆI DIO'!$C$1)</f>
        <v>1853 SVEUČILIŠTE U ZAGREBU - GEODETSKI FAKULTET</v>
      </c>
      <c r="O26" t="str">
        <f t="shared" si="4"/>
        <v>323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5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11</v>
      </c>
      <c r="D27" s="40" t="str">
        <f t="shared" si="1"/>
        <v>Opći prihodi i primici</v>
      </c>
      <c r="E27" s="45">
        <v>3238</v>
      </c>
      <c r="F27" s="40" t="str">
        <f t="shared" si="0"/>
        <v>Računalne usluge</v>
      </c>
      <c r="G27" s="76" t="s">
        <v>658</v>
      </c>
      <c r="H27" s="40" t="str">
        <f t="shared" si="2"/>
        <v>PROGRAMSKO FINANCIRANJE JAVNIH VISOKIH UČILIŠTA</v>
      </c>
      <c r="I27" s="40" t="str">
        <f t="shared" si="3"/>
        <v>0942</v>
      </c>
      <c r="J27" s="75">
        <v>10500</v>
      </c>
      <c r="K27" s="75">
        <v>10500</v>
      </c>
      <c r="L27" s="75">
        <v>10500</v>
      </c>
      <c r="M27" s="268"/>
      <c r="N27" t="str">
        <f>IF(C27="","",'OPĆI DIO'!$C$1)</f>
        <v>1853 SVEUČILIŠTE U ZAGREBU - GEODETSKI FAKULTET</v>
      </c>
      <c r="O27" t="str">
        <f t="shared" si="4"/>
        <v>323</v>
      </c>
      <c r="P27" t="str">
        <f t="shared" si="5"/>
        <v>32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5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11</v>
      </c>
      <c r="D28" s="40" t="str">
        <f t="shared" si="1"/>
        <v>Opći prihodi i primici</v>
      </c>
      <c r="E28" s="45">
        <v>3239</v>
      </c>
      <c r="F28" s="40" t="str">
        <f t="shared" si="0"/>
        <v>Ostale usluge</v>
      </c>
      <c r="G28" s="76" t="s">
        <v>658</v>
      </c>
      <c r="H28" s="40" t="str">
        <f t="shared" si="2"/>
        <v>PROGRAMSKO FINANCIRANJE JAVNIH VISOKIH UČILIŠTA</v>
      </c>
      <c r="I28" s="40" t="str">
        <f t="shared" si="3"/>
        <v>0942</v>
      </c>
      <c r="J28" s="75">
        <v>50680</v>
      </c>
      <c r="K28" s="75">
        <v>50680</v>
      </c>
      <c r="L28" s="75">
        <v>50680</v>
      </c>
      <c r="M28" s="268"/>
      <c r="N28" t="str">
        <f>IF(C28="","",'OPĆI DIO'!$C$1)</f>
        <v>1853 SVEUČILIŠTE U ZAGREBU - GEODETSKI FAKULTET</v>
      </c>
      <c r="O28" t="str">
        <f t="shared" si="4"/>
        <v>323</v>
      </c>
      <c r="P28" t="str">
        <f t="shared" si="5"/>
        <v>32</v>
      </c>
      <c r="Q28" t="str">
        <f t="shared" si="6"/>
        <v>11</v>
      </c>
      <c r="R28" t="str">
        <f t="shared" si="7"/>
        <v>94</v>
      </c>
      <c r="S28" t="str">
        <f t="shared" si="8"/>
        <v>3</v>
      </c>
      <c r="W28">
        <v>3237</v>
      </c>
      <c r="X28" t="s">
        <v>64</v>
      </c>
      <c r="Z28" s="125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11</v>
      </c>
      <c r="D29" s="40" t="str">
        <f t="shared" si="1"/>
        <v>Opći prihodi i primici</v>
      </c>
      <c r="E29" s="45">
        <v>3292</v>
      </c>
      <c r="F29" s="40" t="str">
        <f t="shared" si="0"/>
        <v>Premije osiguranja</v>
      </c>
      <c r="G29" s="76" t="s">
        <v>658</v>
      </c>
      <c r="H29" s="40" t="str">
        <f t="shared" si="2"/>
        <v>PROGRAMSKO FINANCIRANJE JAVNIH VISOKIH UČILIŠTA</v>
      </c>
      <c r="I29" s="40" t="str">
        <f t="shared" si="3"/>
        <v>0942</v>
      </c>
      <c r="J29" s="75">
        <v>6900</v>
      </c>
      <c r="K29" s="75">
        <v>6900</v>
      </c>
      <c r="L29" s="75">
        <v>6900</v>
      </c>
      <c r="M29" s="268"/>
      <c r="N29" t="str">
        <f>IF(C29="","",'OPĆI DIO'!$C$1)</f>
        <v>1853 SVEUČILIŠTE U ZAGREBU - GEODETSKI FAKULTET</v>
      </c>
      <c r="O29" t="str">
        <f t="shared" si="4"/>
        <v>329</v>
      </c>
      <c r="P29" t="str">
        <f t="shared" si="5"/>
        <v>32</v>
      </c>
      <c r="Q29" t="str">
        <f t="shared" si="6"/>
        <v>11</v>
      </c>
      <c r="R29" t="str">
        <f t="shared" si="7"/>
        <v>94</v>
      </c>
      <c r="S29" t="str">
        <f t="shared" si="8"/>
        <v>3</v>
      </c>
      <c r="W29">
        <v>3238</v>
      </c>
      <c r="X29" t="s">
        <v>101</v>
      </c>
      <c r="Z29" s="125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11</v>
      </c>
      <c r="D30" s="40" t="str">
        <f t="shared" si="1"/>
        <v>Opći prihodi i primici</v>
      </c>
      <c r="E30" s="45">
        <v>3293</v>
      </c>
      <c r="F30" s="40" t="str">
        <f t="shared" si="0"/>
        <v>Reprezentacija</v>
      </c>
      <c r="G30" s="76" t="s">
        <v>658</v>
      </c>
      <c r="H30" s="40" t="str">
        <f t="shared" si="2"/>
        <v>PROGRAMSKO FINANCIRANJE JAVNIH VISOKIH UČILIŠTA</v>
      </c>
      <c r="I30" s="40" t="str">
        <f t="shared" si="3"/>
        <v>0942</v>
      </c>
      <c r="J30" s="75">
        <v>6200</v>
      </c>
      <c r="K30" s="75">
        <v>6200</v>
      </c>
      <c r="L30" s="75">
        <v>6200</v>
      </c>
      <c r="M30" s="268"/>
      <c r="N30" t="str">
        <f>IF(C30="","",'OPĆI DIO'!$C$1)</f>
        <v>1853 SVEUČILIŠTE U ZAGREBU - GEODETSKI FAKULTET</v>
      </c>
      <c r="O30" t="str">
        <f t="shared" si="4"/>
        <v>329</v>
      </c>
      <c r="P30" t="str">
        <f t="shared" si="5"/>
        <v>32</v>
      </c>
      <c r="Q30" t="str">
        <f t="shared" si="6"/>
        <v>11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5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11</v>
      </c>
      <c r="D31" s="40" t="str">
        <f t="shared" si="1"/>
        <v>Opći prihodi i primici</v>
      </c>
      <c r="E31" s="45">
        <v>3295</v>
      </c>
      <c r="F31" s="40" t="str">
        <f t="shared" si="0"/>
        <v>Pristojbe i naknade</v>
      </c>
      <c r="G31" s="76" t="s">
        <v>658</v>
      </c>
      <c r="H31" s="40" t="str">
        <f t="shared" si="2"/>
        <v>PROGRAMSKO FINANCIRANJE JAVNIH VISOKIH UČILIŠTA</v>
      </c>
      <c r="I31" s="40" t="str">
        <f t="shared" si="3"/>
        <v>0942</v>
      </c>
      <c r="J31" s="75">
        <v>4000</v>
      </c>
      <c r="K31" s="75">
        <v>4000</v>
      </c>
      <c r="L31" s="75">
        <v>4000</v>
      </c>
      <c r="M31" s="268"/>
      <c r="N31" t="str">
        <f>IF(C31="","",'OPĆI DIO'!$C$1)</f>
        <v>1853 SVEUČILIŠTE U ZAGREBU - GEODETSKI FAKULTET</v>
      </c>
      <c r="O31" t="str">
        <f t="shared" si="4"/>
        <v>329</v>
      </c>
      <c r="P31" t="str">
        <f t="shared" si="5"/>
        <v>32</v>
      </c>
      <c r="Q31" t="str">
        <f t="shared" si="6"/>
        <v>11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5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11</v>
      </c>
      <c r="D32" s="40" t="str">
        <f t="shared" si="1"/>
        <v>Opći prihodi i primici</v>
      </c>
      <c r="E32" s="45">
        <v>3299</v>
      </c>
      <c r="F32" s="40" t="str">
        <f t="shared" si="0"/>
        <v>Ostali nespomenuti rashodi poslovanja</v>
      </c>
      <c r="G32" s="76" t="s">
        <v>658</v>
      </c>
      <c r="H32" s="40" t="str">
        <f t="shared" si="2"/>
        <v>PROGRAMSKO FINANCIRANJE JAVNIH VISOKIH UČILIŠTA</v>
      </c>
      <c r="I32" s="40" t="str">
        <f t="shared" si="3"/>
        <v>0942</v>
      </c>
      <c r="J32" s="75">
        <v>4000</v>
      </c>
      <c r="K32" s="75">
        <v>4000</v>
      </c>
      <c r="L32" s="75">
        <v>4000</v>
      </c>
      <c r="M32" s="268"/>
      <c r="N32" t="str">
        <f>IF(C32="","",'OPĆI DIO'!$C$1)</f>
        <v>1853 SVEUČILIŠTE U ZAGREBU - GEODETSKI FAKULTET</v>
      </c>
      <c r="O32" t="str">
        <f t="shared" si="4"/>
        <v>329</v>
      </c>
      <c r="P32" t="str">
        <f t="shared" si="5"/>
        <v>32</v>
      </c>
      <c r="Q32" t="str">
        <f t="shared" si="6"/>
        <v>11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5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11</v>
      </c>
      <c r="D33" s="40" t="str">
        <f t="shared" si="1"/>
        <v>Opći prihodi i primici</v>
      </c>
      <c r="E33" s="45">
        <v>3431</v>
      </c>
      <c r="F33" s="40" t="str">
        <f t="shared" si="0"/>
        <v>Bankarske usluge i usluge platnog prometa</v>
      </c>
      <c r="G33" s="76" t="s">
        <v>658</v>
      </c>
      <c r="H33" s="40" t="str">
        <f t="shared" si="2"/>
        <v>PROGRAMSKO FINANCIRANJE JAVNIH VISOKIH UČILIŠTA</v>
      </c>
      <c r="I33" s="40" t="str">
        <f t="shared" si="3"/>
        <v>0942</v>
      </c>
      <c r="J33" s="75">
        <v>2500</v>
      </c>
      <c r="K33" s="75">
        <v>2500</v>
      </c>
      <c r="L33" s="75">
        <v>2500</v>
      </c>
      <c r="M33" s="268"/>
      <c r="N33" t="str">
        <f>IF(C33="","",'OPĆI DIO'!$C$1)</f>
        <v>1853 SVEUČILIŠTE U ZAGREBU - GEODETSKI FAKULTET</v>
      </c>
      <c r="O33" t="str">
        <f t="shared" si="4"/>
        <v>343</v>
      </c>
      <c r="P33" t="str">
        <f t="shared" si="5"/>
        <v>34</v>
      </c>
      <c r="Q33" t="str">
        <f t="shared" si="6"/>
        <v>11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5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.75" thickBot="1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214">
        <v>11</v>
      </c>
      <c r="D34" s="40" t="str">
        <f t="shared" si="1"/>
        <v>Opći prihodi i primici</v>
      </c>
      <c r="E34" s="214">
        <v>4221</v>
      </c>
      <c r="F34" s="40" t="str">
        <f t="shared" si="0"/>
        <v>Uredska oprema i namještaj</v>
      </c>
      <c r="G34" s="283" t="s">
        <v>658</v>
      </c>
      <c r="H34" s="40" t="str">
        <f t="shared" si="2"/>
        <v>PROGRAMSKO FINANCIRANJE JAVNIH VISOKIH UČILIŠTA</v>
      </c>
      <c r="I34" s="40" t="str">
        <f t="shared" si="3"/>
        <v>0942</v>
      </c>
      <c r="J34" s="75">
        <v>20550</v>
      </c>
      <c r="K34" s="75">
        <v>20550</v>
      </c>
      <c r="L34" s="75">
        <v>20550</v>
      </c>
      <c r="M34" s="268"/>
      <c r="N34" t="str">
        <f>IF(C34="","",'OPĆI DIO'!$C$1)</f>
        <v>1853 SVEUČILIŠTE U ZAGREBU - GEODETSKI FAKULTET</v>
      </c>
      <c r="O34" t="str">
        <f t="shared" si="4"/>
        <v>422</v>
      </c>
      <c r="P34" t="str">
        <f t="shared" si="5"/>
        <v>42</v>
      </c>
      <c r="Q34" t="str">
        <f t="shared" si="6"/>
        <v>11</v>
      </c>
      <c r="R34" t="str">
        <f t="shared" si="7"/>
        <v>94</v>
      </c>
      <c r="S34" t="str">
        <f t="shared" si="8"/>
        <v>4</v>
      </c>
      <c r="W34">
        <v>3293</v>
      </c>
      <c r="X34" t="s">
        <v>82</v>
      </c>
      <c r="Z34" s="125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215">
        <v>11</v>
      </c>
      <c r="D35" s="40" t="str">
        <f t="shared" si="1"/>
        <v>Opći prihodi i primici</v>
      </c>
      <c r="E35" s="45">
        <v>4222</v>
      </c>
      <c r="F35" s="40" t="str">
        <f t="shared" si="0"/>
        <v>Komunikacijska oprema</v>
      </c>
      <c r="G35" s="76" t="s">
        <v>658</v>
      </c>
      <c r="H35" s="40" t="str">
        <f t="shared" si="2"/>
        <v>PROGRAMSKO FINANCIRANJE JAVNIH VISOKIH UČILIŠTA</v>
      </c>
      <c r="I35" s="40" t="str">
        <f t="shared" si="3"/>
        <v>0942</v>
      </c>
      <c r="J35" s="75">
        <v>1300</v>
      </c>
      <c r="K35" s="75">
        <v>1300</v>
      </c>
      <c r="L35" s="75">
        <v>1300</v>
      </c>
      <c r="M35" s="268"/>
      <c r="N35" t="str">
        <f>IF(C35="","",'OPĆI DIO'!$C$1)</f>
        <v>1853 SVEUČILIŠTE U ZAGREBU - GEODETSKI FAKULTET</v>
      </c>
      <c r="O35" t="str">
        <f t="shared" si="4"/>
        <v>422</v>
      </c>
      <c r="P35" t="str">
        <f t="shared" si="5"/>
        <v>42</v>
      </c>
      <c r="Q35" t="str">
        <f t="shared" si="6"/>
        <v>11</v>
      </c>
      <c r="R35" t="str">
        <f t="shared" si="7"/>
        <v>94</v>
      </c>
      <c r="S35" t="str">
        <f t="shared" si="8"/>
        <v>4</v>
      </c>
      <c r="W35">
        <v>3293</v>
      </c>
      <c r="X35" t="s">
        <v>129</v>
      </c>
      <c r="Z35" s="125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11</v>
      </c>
      <c r="D36" s="40" t="str">
        <f t="shared" si="1"/>
        <v>Opći prihodi i primici</v>
      </c>
      <c r="E36" s="45">
        <v>4225</v>
      </c>
      <c r="F36" s="40" t="str">
        <f t="shared" si="0"/>
        <v>Instrumenti i uređaji</v>
      </c>
      <c r="G36" s="76" t="s">
        <v>658</v>
      </c>
      <c r="H36" s="40" t="str">
        <f t="shared" si="2"/>
        <v>PROGRAMSKO FINANCIRANJE JAVNIH VISOKIH UČILIŠTA</v>
      </c>
      <c r="I36" s="40" t="str">
        <f t="shared" si="3"/>
        <v>0942</v>
      </c>
      <c r="J36" s="75">
        <v>15742</v>
      </c>
      <c r="K36" s="75">
        <v>15742</v>
      </c>
      <c r="L36" s="75">
        <v>15742</v>
      </c>
      <c r="M36" s="268"/>
      <c r="N36" t="str">
        <f>IF(C36="","",'OPĆI DIO'!$C$1)</f>
        <v>1853 SVEUČILIŠTE U ZAGREBU - GEODETSKI FAKULTET</v>
      </c>
      <c r="O36" t="str">
        <f t="shared" si="4"/>
        <v>422</v>
      </c>
      <c r="P36" t="str">
        <f t="shared" si="5"/>
        <v>42</v>
      </c>
      <c r="Q36" t="str">
        <f t="shared" si="6"/>
        <v>11</v>
      </c>
      <c r="R36" t="str">
        <f t="shared" si="7"/>
        <v>94</v>
      </c>
      <c r="S36" t="str">
        <f t="shared" si="8"/>
        <v>4</v>
      </c>
      <c r="W36">
        <v>3294</v>
      </c>
      <c r="X36" t="s">
        <v>83</v>
      </c>
      <c r="Z36" s="125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31</v>
      </c>
      <c r="D37" s="40" t="str">
        <f t="shared" si="1"/>
        <v>Vlastiti prihodi</v>
      </c>
      <c r="E37" s="45">
        <v>3111</v>
      </c>
      <c r="F37" s="40" t="str">
        <f t="shared" si="0"/>
        <v>Plaće za redovan rad</v>
      </c>
      <c r="G37" s="76" t="s">
        <v>143</v>
      </c>
      <c r="H37" s="40" t="str">
        <f t="shared" si="2"/>
        <v>REDOVNA DJELATNOST SVEUČILIŠTA U ZAGREBU (IZ EVIDENCIJSKIH PRIHODA)</v>
      </c>
      <c r="I37" s="40" t="str">
        <f t="shared" si="3"/>
        <v>0942</v>
      </c>
      <c r="J37" s="75">
        <v>50000</v>
      </c>
      <c r="K37" s="75">
        <v>50000</v>
      </c>
      <c r="L37" s="75">
        <v>50000</v>
      </c>
      <c r="M37" s="268"/>
      <c r="N37" t="str">
        <f>IF(C37="","",'OPĆI DIO'!$C$1)</f>
        <v>1853 SVEUČILIŠTE U ZAGREBU - GEODETSKI FAKULTET</v>
      </c>
      <c r="O37" t="str">
        <f t="shared" si="4"/>
        <v>311</v>
      </c>
      <c r="P37" t="str">
        <f t="shared" si="5"/>
        <v>31</v>
      </c>
      <c r="Q37" t="str">
        <f t="shared" si="6"/>
        <v>31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5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31</v>
      </c>
      <c r="D38" s="40" t="str">
        <f t="shared" si="1"/>
        <v>Vlastiti prihodi</v>
      </c>
      <c r="E38" s="45">
        <v>3121</v>
      </c>
      <c r="F38" s="40" t="str">
        <f t="shared" si="0"/>
        <v>Ostali rashodi za zaposlene</v>
      </c>
      <c r="G38" s="76" t="s">
        <v>143</v>
      </c>
      <c r="H38" s="40" t="str">
        <f t="shared" si="2"/>
        <v>REDOVNA DJELATNOST SVEUČILIŠTA U ZAGREBU (IZ EVIDENCIJSKIH PRIHODA)</v>
      </c>
      <c r="I38" s="40" t="str">
        <f t="shared" si="3"/>
        <v>0942</v>
      </c>
      <c r="J38" s="75">
        <v>23800</v>
      </c>
      <c r="K38" s="75">
        <v>23800</v>
      </c>
      <c r="L38" s="75">
        <v>23800</v>
      </c>
      <c r="M38" s="268"/>
      <c r="N38" t="str">
        <f>IF(C38="","",'OPĆI DIO'!$C$1)</f>
        <v>1853 SVEUČILIŠTE U ZAGREBU - GEODETSKI FAKULTET</v>
      </c>
      <c r="O38" t="str">
        <f t="shared" si="4"/>
        <v>312</v>
      </c>
      <c r="P38" t="str">
        <f t="shared" si="5"/>
        <v>31</v>
      </c>
      <c r="Q38" t="str">
        <f t="shared" si="6"/>
        <v>31</v>
      </c>
      <c r="R38" t="str">
        <f t="shared" si="7"/>
        <v>94</v>
      </c>
      <c r="S38" t="str">
        <f t="shared" si="8"/>
        <v>3</v>
      </c>
      <c r="W38">
        <v>3296</v>
      </c>
      <c r="X38" t="s">
        <v>146</v>
      </c>
      <c r="Z38" s="125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215">
        <v>31</v>
      </c>
      <c r="D39" s="40" t="str">
        <f t="shared" si="1"/>
        <v>Vlastiti prihodi</v>
      </c>
      <c r="E39" s="215">
        <v>3132</v>
      </c>
      <c r="F39" s="40" t="str">
        <f t="shared" si="0"/>
        <v>Doprinosi za obvezno zdravstveno osiguranje</v>
      </c>
      <c r="G39" s="216" t="s">
        <v>143</v>
      </c>
      <c r="H39" s="40" t="str">
        <f t="shared" si="2"/>
        <v>REDOVNA DJELATNOST SVEUČILIŠTA U ZAGREBU (IZ EVIDENCIJSKIH PRIHODA)</v>
      </c>
      <c r="I39" s="40" t="str">
        <f t="shared" si="3"/>
        <v>0942</v>
      </c>
      <c r="J39" s="75">
        <v>7000</v>
      </c>
      <c r="K39" s="75">
        <v>7000</v>
      </c>
      <c r="L39" s="75">
        <v>7000</v>
      </c>
      <c r="M39" s="268"/>
      <c r="N39" t="str">
        <f>IF(C39="","",'OPĆI DIO'!$C$1)</f>
        <v>1853 SVEUČILIŠTE U ZAGREBU - GEODETSKI FAKULTET</v>
      </c>
      <c r="O39" t="str">
        <f t="shared" si="4"/>
        <v>313</v>
      </c>
      <c r="P39" t="str">
        <f t="shared" si="5"/>
        <v>31</v>
      </c>
      <c r="Q39" t="str">
        <f t="shared" si="6"/>
        <v>31</v>
      </c>
      <c r="R39" t="str">
        <f t="shared" si="7"/>
        <v>94</v>
      </c>
      <c r="S39" t="str">
        <f t="shared" si="8"/>
        <v>3</v>
      </c>
      <c r="W39">
        <v>3299</v>
      </c>
      <c r="X39" t="s">
        <v>55</v>
      </c>
      <c r="Z39" s="125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31</v>
      </c>
      <c r="D40" s="40" t="str">
        <f t="shared" si="1"/>
        <v>Vlastiti prihodi</v>
      </c>
      <c r="E40" s="45">
        <v>3211</v>
      </c>
      <c r="F40" s="40" t="str">
        <f t="shared" si="0"/>
        <v>Službena putovanja</v>
      </c>
      <c r="G40" s="216" t="s">
        <v>143</v>
      </c>
      <c r="H40" s="40" t="str">
        <f t="shared" si="2"/>
        <v>REDOVNA DJELATNOST SVEUČILIŠTA U ZAGREBU (IZ EVIDENCIJSKIH PRIHODA)</v>
      </c>
      <c r="I40" s="40" t="str">
        <f t="shared" si="3"/>
        <v>0942</v>
      </c>
      <c r="J40" s="75">
        <v>20000</v>
      </c>
      <c r="K40" s="75">
        <v>20000</v>
      </c>
      <c r="L40" s="75">
        <v>20000</v>
      </c>
      <c r="M40" s="268"/>
      <c r="N40" t="str">
        <f>IF(C40="","",'OPĆI DIO'!$C$1)</f>
        <v>1853 SVEUČILIŠTE U ZAGREBU - GEODETSKI FAKULTET</v>
      </c>
      <c r="O40" t="str">
        <f t="shared" si="4"/>
        <v>321</v>
      </c>
      <c r="P40" t="str">
        <f t="shared" si="5"/>
        <v>32</v>
      </c>
      <c r="Q40" t="str">
        <f t="shared" si="6"/>
        <v>31</v>
      </c>
      <c r="R40" t="str">
        <f t="shared" si="7"/>
        <v>94</v>
      </c>
      <c r="S40" t="str">
        <f t="shared" si="8"/>
        <v>3</v>
      </c>
      <c r="W40">
        <v>3411</v>
      </c>
      <c r="X40" t="s">
        <v>184</v>
      </c>
      <c r="Z40" s="125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40" t="str">
        <f>IF(C41="","",VLOOKUP('OPĆI DIO'!$C$1,'OPĆI DIO'!$N$4:$W$137,10,FALSE))</f>
        <v>08006</v>
      </c>
      <c r="B41" s="40" t="str">
        <f>IF(C41="","",VLOOKUP('OPĆI DIO'!$C$1,'OPĆI DIO'!$N$4:$W$137,9,FALSE))</f>
        <v>Sveučilišta i veleučilišta u Republici Hrvatskoj</v>
      </c>
      <c r="C41" s="45">
        <v>31</v>
      </c>
      <c r="D41" s="40" t="str">
        <f t="shared" si="1"/>
        <v>Vlastiti prihodi</v>
      </c>
      <c r="E41" s="45">
        <v>3213</v>
      </c>
      <c r="F41" s="40" t="str">
        <f t="shared" si="0"/>
        <v>Stručno usavršavanje zaposlenika</v>
      </c>
      <c r="G41" s="216" t="s">
        <v>143</v>
      </c>
      <c r="H41" s="40" t="str">
        <f t="shared" si="2"/>
        <v>REDOVNA DJELATNOST SVEUČILIŠTA U ZAGREBU (IZ EVIDENCIJSKIH PRIHODA)</v>
      </c>
      <c r="I41" s="40" t="str">
        <f t="shared" si="3"/>
        <v>0942</v>
      </c>
      <c r="J41" s="75">
        <v>11500</v>
      </c>
      <c r="K41" s="75">
        <v>11500</v>
      </c>
      <c r="L41" s="75">
        <v>11500</v>
      </c>
      <c r="M41" s="268"/>
      <c r="N41" t="str">
        <f>IF(C41="","",'OPĆI DIO'!$C$1)</f>
        <v>1853 SVEUČILIŠTE U ZAGREBU - GEODETSKI FAKULTET</v>
      </c>
      <c r="O41" t="str">
        <f t="shared" si="4"/>
        <v>321</v>
      </c>
      <c r="P41" t="str">
        <f t="shared" si="5"/>
        <v>32</v>
      </c>
      <c r="Q41" t="str">
        <f t="shared" si="6"/>
        <v>31</v>
      </c>
      <c r="R41" t="str">
        <f t="shared" si="7"/>
        <v>94</v>
      </c>
      <c r="S41" t="str">
        <f t="shared" si="8"/>
        <v>3</v>
      </c>
      <c r="W41">
        <v>3422</v>
      </c>
      <c r="X41" t="s">
        <v>147</v>
      </c>
      <c r="Z41" s="125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31</v>
      </c>
      <c r="D42" s="40" t="str">
        <f t="shared" si="1"/>
        <v>Vlastiti prihodi</v>
      </c>
      <c r="E42" s="45">
        <v>3214</v>
      </c>
      <c r="F42" s="40" t="str">
        <f t="shared" si="0"/>
        <v>Ostale naknade troškova zaposlenima</v>
      </c>
      <c r="G42" s="216" t="s">
        <v>143</v>
      </c>
      <c r="H42" s="40" t="str">
        <f t="shared" si="2"/>
        <v>REDOVNA DJELATNOST SVEUČILIŠTA U ZAGREBU (IZ EVIDENCIJSKIH PRIHODA)</v>
      </c>
      <c r="I42" s="40" t="str">
        <f t="shared" si="3"/>
        <v>0942</v>
      </c>
      <c r="J42" s="75">
        <v>200</v>
      </c>
      <c r="K42" s="75">
        <v>200</v>
      </c>
      <c r="L42" s="75">
        <v>200</v>
      </c>
      <c r="M42" s="268"/>
      <c r="N42" t="str">
        <f>IF(C42="","",'OPĆI DIO'!$C$1)</f>
        <v>1853 SVEUČILIŠTE U ZAGREBU - GEODETSKI FAKULTET</v>
      </c>
      <c r="O42" t="str">
        <f t="shared" si="4"/>
        <v>321</v>
      </c>
      <c r="P42" t="str">
        <f t="shared" si="5"/>
        <v>32</v>
      </c>
      <c r="Q42" t="str">
        <f t="shared" si="6"/>
        <v>31</v>
      </c>
      <c r="R42" t="str">
        <f t="shared" si="7"/>
        <v>94</v>
      </c>
      <c r="S42" t="str">
        <f t="shared" si="8"/>
        <v>3</v>
      </c>
      <c r="W42">
        <v>3423</v>
      </c>
      <c r="X42" t="s">
        <v>147</v>
      </c>
      <c r="Z42" s="125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31</v>
      </c>
      <c r="D43" s="40" t="str">
        <f t="shared" si="1"/>
        <v>Vlastiti prihodi</v>
      </c>
      <c r="E43" s="45">
        <v>3221</v>
      </c>
      <c r="F43" s="40" t="str">
        <f t="shared" si="0"/>
        <v>Uredski materijal i ostali materijalni rashodi</v>
      </c>
      <c r="G43" s="216" t="s">
        <v>143</v>
      </c>
      <c r="H43" s="40" t="str">
        <f t="shared" si="2"/>
        <v>REDOVNA DJELATNOST SVEUČILIŠTA U ZAGREBU (IZ EVIDENCIJSKIH PRIHODA)</v>
      </c>
      <c r="I43" s="40" t="str">
        <f t="shared" si="3"/>
        <v>0942</v>
      </c>
      <c r="J43" s="75">
        <v>7500</v>
      </c>
      <c r="K43" s="75">
        <v>7500</v>
      </c>
      <c r="L43" s="75">
        <v>7500</v>
      </c>
      <c r="M43" s="268"/>
      <c r="N43" t="str">
        <f>IF(C43="","",'OPĆI DIO'!$C$1)</f>
        <v>1853 SVEUČILIŠTE U ZAGREBU - GEODETSKI FAKULTET</v>
      </c>
      <c r="O43" t="str">
        <f t="shared" si="4"/>
        <v>322</v>
      </c>
      <c r="P43" t="str">
        <f t="shared" si="5"/>
        <v>32</v>
      </c>
      <c r="Q43" t="str">
        <f t="shared" si="6"/>
        <v>31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5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31</v>
      </c>
      <c r="D44" s="40" t="str">
        <f t="shared" si="1"/>
        <v>Vlastiti prihodi</v>
      </c>
      <c r="E44" s="45">
        <v>4221</v>
      </c>
      <c r="F44" s="40" t="str">
        <f t="shared" si="0"/>
        <v>Uredska oprema i namještaj</v>
      </c>
      <c r="G44" s="216" t="s">
        <v>143</v>
      </c>
      <c r="H44" s="40" t="str">
        <f t="shared" si="2"/>
        <v>REDOVNA DJELATNOST SVEUČILIŠTA U ZAGREBU (IZ EVIDENCIJSKIH PRIHODA)</v>
      </c>
      <c r="I44" s="40" t="str">
        <f t="shared" si="3"/>
        <v>0942</v>
      </c>
      <c r="J44" s="75">
        <v>15000</v>
      </c>
      <c r="K44" s="75">
        <v>15000</v>
      </c>
      <c r="L44" s="75">
        <v>15000</v>
      </c>
      <c r="M44" s="268"/>
      <c r="N44" t="str">
        <f>IF(C44="","",'OPĆI DIO'!$C$1)</f>
        <v>1853 SVEUČILIŠTE U ZAGREBU - GEODETSKI FAKULTET</v>
      </c>
      <c r="O44" t="str">
        <f t="shared" si="4"/>
        <v>422</v>
      </c>
      <c r="P44" t="str">
        <f t="shared" si="5"/>
        <v>42</v>
      </c>
      <c r="Q44" t="str">
        <f t="shared" si="6"/>
        <v>31</v>
      </c>
      <c r="R44" t="str">
        <f t="shared" si="7"/>
        <v>94</v>
      </c>
      <c r="S44" t="str">
        <f t="shared" si="8"/>
        <v>4</v>
      </c>
      <c r="W44">
        <v>3431</v>
      </c>
      <c r="X44" t="s">
        <v>80</v>
      </c>
      <c r="Z44" s="125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43</v>
      </c>
      <c r="D45" s="40" t="str">
        <f t="shared" si="1"/>
        <v>Ostali prihodi za posebne namjene</v>
      </c>
      <c r="E45" s="45">
        <v>3111</v>
      </c>
      <c r="F45" s="40" t="str">
        <f t="shared" si="0"/>
        <v>Plaće za redovan rad</v>
      </c>
      <c r="G45" s="216" t="s">
        <v>143</v>
      </c>
      <c r="H45" s="40" t="str">
        <f t="shared" si="2"/>
        <v>REDOVNA DJELATNOST SVEUČILIŠTA U ZAGREBU (IZ EVIDENCIJSKIH PRIHODA)</v>
      </c>
      <c r="I45" s="40" t="str">
        <f t="shared" si="3"/>
        <v>0942</v>
      </c>
      <c r="J45" s="75">
        <v>25000</v>
      </c>
      <c r="K45" s="75">
        <v>25000</v>
      </c>
      <c r="L45" s="75">
        <v>25000</v>
      </c>
      <c r="M45" s="268"/>
      <c r="N45" t="str">
        <f>IF(C45="","",'OPĆI DIO'!$C$1)</f>
        <v>1853 SVEUČILIŠTE U ZAGREBU - GEODETSKI FAKULTET</v>
      </c>
      <c r="O45" t="str">
        <f t="shared" si="4"/>
        <v>311</v>
      </c>
      <c r="P45" t="str">
        <f t="shared" si="5"/>
        <v>31</v>
      </c>
      <c r="Q45" t="str">
        <f t="shared" si="6"/>
        <v>43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5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43</v>
      </c>
      <c r="D46" s="40" t="str">
        <f t="shared" si="1"/>
        <v>Ostali prihodi za posebne namjene</v>
      </c>
      <c r="E46" s="45">
        <v>3132</v>
      </c>
      <c r="F46" s="40" t="str">
        <f t="shared" si="0"/>
        <v>Doprinosi za obvezno zdravstveno osiguranje</v>
      </c>
      <c r="G46" s="216" t="s">
        <v>143</v>
      </c>
      <c r="H46" s="40" t="str">
        <f t="shared" si="2"/>
        <v>REDOVNA DJELATNOST SVEUČILIŠTA U ZAGREBU (IZ EVIDENCIJSKIH PRIHODA)</v>
      </c>
      <c r="I46" s="40" t="str">
        <f t="shared" si="3"/>
        <v>0942</v>
      </c>
      <c r="J46" s="75">
        <v>4500</v>
      </c>
      <c r="K46" s="75">
        <v>4500</v>
      </c>
      <c r="L46" s="75">
        <v>4500</v>
      </c>
      <c r="M46" s="268"/>
      <c r="N46" t="str">
        <f>IF(C46="","",'OPĆI DIO'!$C$1)</f>
        <v>1853 SVEUČILIŠTE U ZAGREBU - GEODETSKI FAKULTET</v>
      </c>
      <c r="O46" t="str">
        <f t="shared" si="4"/>
        <v>313</v>
      </c>
      <c r="P46" t="str">
        <f t="shared" si="5"/>
        <v>31</v>
      </c>
      <c r="Q46" t="str">
        <f t="shared" si="6"/>
        <v>43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5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43</v>
      </c>
      <c r="D47" s="40" t="str">
        <f t="shared" si="1"/>
        <v>Ostali prihodi za posebne namjene</v>
      </c>
      <c r="E47" s="45">
        <v>3121</v>
      </c>
      <c r="F47" s="40" t="str">
        <f t="shared" si="0"/>
        <v>Ostali rashodi za zaposlene</v>
      </c>
      <c r="G47" s="216" t="s">
        <v>143</v>
      </c>
      <c r="H47" s="40" t="str">
        <f t="shared" si="2"/>
        <v>REDOVNA DJELATNOST SVEUČILIŠTA U ZAGREBU (IZ EVIDENCIJSKIH PRIHODA)</v>
      </c>
      <c r="I47" s="40" t="str">
        <f t="shared" si="3"/>
        <v>0942</v>
      </c>
      <c r="J47" s="75">
        <v>4000</v>
      </c>
      <c r="K47" s="75">
        <v>4000</v>
      </c>
      <c r="L47" s="75">
        <v>4000</v>
      </c>
      <c r="M47" s="268"/>
      <c r="N47" t="str">
        <f>IF(C47="","",'OPĆI DIO'!$C$1)</f>
        <v>1853 SVEUČILIŠTE U ZAGREBU - GEODETSKI FAKULTET</v>
      </c>
      <c r="O47" t="str">
        <f t="shared" si="4"/>
        <v>312</v>
      </c>
      <c r="P47" t="str">
        <f t="shared" si="5"/>
        <v>31</v>
      </c>
      <c r="Q47" t="str">
        <f t="shared" si="6"/>
        <v>43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5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43</v>
      </c>
      <c r="D48" s="40" t="str">
        <f t="shared" si="1"/>
        <v>Ostali prihodi za posebne namjene</v>
      </c>
      <c r="E48" s="45">
        <v>3211</v>
      </c>
      <c r="F48" s="40" t="str">
        <f t="shared" si="0"/>
        <v>Službena putovanja</v>
      </c>
      <c r="G48" s="216" t="s">
        <v>143</v>
      </c>
      <c r="H48" s="40" t="str">
        <f t="shared" si="2"/>
        <v>REDOVNA DJELATNOST SVEUČILIŠTA U ZAGREBU (IZ EVIDENCIJSKIH PRIHODA)</v>
      </c>
      <c r="I48" s="40" t="str">
        <f t="shared" si="3"/>
        <v>0942</v>
      </c>
      <c r="J48" s="75">
        <v>9000</v>
      </c>
      <c r="K48" s="75">
        <v>9000</v>
      </c>
      <c r="L48" s="75">
        <v>9000</v>
      </c>
      <c r="M48" s="268"/>
      <c r="N48" t="str">
        <f>IF(C48="","",'OPĆI DIO'!$C$1)</f>
        <v>1853 SVEUČILIŠTE U ZAGREBU - GEODETSKI FAKULTET</v>
      </c>
      <c r="O48" t="str">
        <f t="shared" si="4"/>
        <v>321</v>
      </c>
      <c r="P48" t="str">
        <f t="shared" si="5"/>
        <v>32</v>
      </c>
      <c r="Q48" t="str">
        <f t="shared" si="6"/>
        <v>43</v>
      </c>
      <c r="R48" t="str">
        <f t="shared" si="7"/>
        <v>94</v>
      </c>
      <c r="S48" t="str">
        <f t="shared" si="8"/>
        <v>3</v>
      </c>
      <c r="W48">
        <v>3511</v>
      </c>
      <c r="X48" t="s">
        <v>177</v>
      </c>
      <c r="Z48" s="125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43</v>
      </c>
      <c r="D49" s="40" t="str">
        <f t="shared" si="1"/>
        <v>Ostali prihodi za posebne namjene</v>
      </c>
      <c r="E49" s="45">
        <v>3237</v>
      </c>
      <c r="F49" s="40" t="str">
        <f t="shared" si="0"/>
        <v>Intelektualne i osobne usluge</v>
      </c>
      <c r="G49" s="216" t="s">
        <v>143</v>
      </c>
      <c r="H49" s="40" t="str">
        <f t="shared" si="2"/>
        <v>REDOVNA DJELATNOST SVEUČILIŠTA U ZAGREBU (IZ EVIDENCIJSKIH PRIHODA)</v>
      </c>
      <c r="I49" s="40" t="str">
        <f t="shared" si="3"/>
        <v>0942</v>
      </c>
      <c r="J49" s="75">
        <v>10000</v>
      </c>
      <c r="K49" s="75">
        <v>10000</v>
      </c>
      <c r="L49" s="75">
        <v>10000</v>
      </c>
      <c r="M49" s="268"/>
      <c r="N49" t="str">
        <f>IF(C49="","",'OPĆI DIO'!$C$1)</f>
        <v>1853 SVEUČILIŠTE U ZAGREBU - GEODETSKI FAKULTET</v>
      </c>
      <c r="O49" t="str">
        <f t="shared" si="4"/>
        <v>323</v>
      </c>
      <c r="P49" t="str">
        <f t="shared" si="5"/>
        <v>32</v>
      </c>
      <c r="Q49" t="str">
        <f t="shared" si="6"/>
        <v>43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5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43</v>
      </c>
      <c r="D50" s="40" t="str">
        <f t="shared" si="1"/>
        <v>Ostali prihodi za posebne namjene</v>
      </c>
      <c r="E50" s="45">
        <v>4221</v>
      </c>
      <c r="F50" s="40" t="str">
        <f t="shared" si="0"/>
        <v>Uredska oprema i namještaj</v>
      </c>
      <c r="G50" s="216" t="s">
        <v>143</v>
      </c>
      <c r="H50" s="40" t="str">
        <f t="shared" si="2"/>
        <v>REDOVNA DJELATNOST SVEUČILIŠTA U ZAGREBU (IZ EVIDENCIJSKIH PRIHODA)</v>
      </c>
      <c r="I50" s="40" t="str">
        <f t="shared" si="3"/>
        <v>0942</v>
      </c>
      <c r="J50" s="75">
        <v>14000</v>
      </c>
      <c r="K50" s="75">
        <v>14000</v>
      </c>
      <c r="L50" s="75">
        <v>14000</v>
      </c>
      <c r="M50" s="268"/>
      <c r="N50" t="str">
        <f>IF(C50="","",'OPĆI DIO'!$C$1)</f>
        <v>1853 SVEUČILIŠTE U ZAGREBU - GEODETSKI FAKULTET</v>
      </c>
      <c r="O50" t="str">
        <f t="shared" si="4"/>
        <v>422</v>
      </c>
      <c r="P50" t="str">
        <f t="shared" si="5"/>
        <v>42</v>
      </c>
      <c r="Q50" t="str">
        <f t="shared" si="6"/>
        <v>43</v>
      </c>
      <c r="R50" t="str">
        <f t="shared" si="7"/>
        <v>94</v>
      </c>
      <c r="S50" t="str">
        <f t="shared" si="8"/>
        <v>4</v>
      </c>
      <c r="W50">
        <v>3522</v>
      </c>
      <c r="X50" t="s">
        <v>228</v>
      </c>
      <c r="Z50" s="125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51</v>
      </c>
      <c r="D51" s="40" t="str">
        <f t="shared" si="1"/>
        <v>Pomoći EU</v>
      </c>
      <c r="E51" s="45">
        <v>3293</v>
      </c>
      <c r="F51" s="40" t="str">
        <f t="shared" si="0"/>
        <v>Reprezentacija</v>
      </c>
      <c r="G51" s="216" t="s">
        <v>143</v>
      </c>
      <c r="H51" s="40" t="str">
        <f t="shared" si="2"/>
        <v>REDOVNA DJELATNOST SVEUČILIŠTA U ZAGREBU (IZ EVIDENCIJSKIH PRIHODA)</v>
      </c>
      <c r="I51" s="40" t="str">
        <f t="shared" si="3"/>
        <v>0942</v>
      </c>
      <c r="J51" s="75">
        <v>6250</v>
      </c>
      <c r="K51" s="75">
        <v>0</v>
      </c>
      <c r="L51" s="75">
        <v>0</v>
      </c>
      <c r="M51" s="268"/>
      <c r="N51" t="str">
        <f>IF(C51="","",'OPĆI DIO'!$C$1)</f>
        <v>1853 SVEUČILIŠTE U ZAGREBU - GEODETSKI FAKULTET</v>
      </c>
      <c r="O51" t="str">
        <f t="shared" si="4"/>
        <v>329</v>
      </c>
      <c r="P51" t="str">
        <f t="shared" si="5"/>
        <v>32</v>
      </c>
      <c r="Q51" t="str">
        <f t="shared" si="6"/>
        <v>51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5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51</v>
      </c>
      <c r="D52" s="40" t="str">
        <f t="shared" si="1"/>
        <v>Pomoći EU</v>
      </c>
      <c r="E52" s="45">
        <v>4221</v>
      </c>
      <c r="F52" s="40" t="str">
        <f t="shared" si="0"/>
        <v>Uredska oprema i namještaj</v>
      </c>
      <c r="G52" s="216" t="s">
        <v>143</v>
      </c>
      <c r="H52" s="40" t="str">
        <f t="shared" si="2"/>
        <v>REDOVNA DJELATNOST SVEUČILIŠTA U ZAGREBU (IZ EVIDENCIJSKIH PRIHODA)</v>
      </c>
      <c r="I52" s="40" t="str">
        <f t="shared" si="3"/>
        <v>0942</v>
      </c>
      <c r="J52" s="75">
        <v>6600</v>
      </c>
      <c r="K52" s="75">
        <v>0</v>
      </c>
      <c r="L52" s="75">
        <v>0</v>
      </c>
      <c r="M52" s="268"/>
      <c r="N52" t="str">
        <f>IF(C52="","",'OPĆI DIO'!$C$1)</f>
        <v>1853 SVEUČILIŠTE U ZAGREBU - GEODETSKI FAKULTET</v>
      </c>
      <c r="O52" t="str">
        <f t="shared" si="4"/>
        <v>422</v>
      </c>
      <c r="P52" t="str">
        <f t="shared" si="5"/>
        <v>42</v>
      </c>
      <c r="Q52" t="str">
        <f t="shared" si="6"/>
        <v>51</v>
      </c>
      <c r="R52" t="str">
        <f t="shared" si="7"/>
        <v>94</v>
      </c>
      <c r="S52" t="str">
        <f t="shared" si="8"/>
        <v>4</v>
      </c>
      <c r="W52">
        <v>3611</v>
      </c>
      <c r="X52" t="s">
        <v>85</v>
      </c>
      <c r="Z52" s="125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51</v>
      </c>
      <c r="D53" s="40" t="str">
        <f t="shared" si="1"/>
        <v>Pomoći EU</v>
      </c>
      <c r="E53" s="45">
        <v>4222</v>
      </c>
      <c r="F53" s="40" t="str">
        <f t="shared" si="0"/>
        <v>Komunikacijska oprema</v>
      </c>
      <c r="G53" s="216" t="s">
        <v>143</v>
      </c>
      <c r="H53" s="40" t="str">
        <f t="shared" si="2"/>
        <v>REDOVNA DJELATNOST SVEUČILIŠTA U ZAGREBU (IZ EVIDENCIJSKIH PRIHODA)</v>
      </c>
      <c r="I53" s="40" t="str">
        <f t="shared" si="3"/>
        <v>0942</v>
      </c>
      <c r="J53" s="75">
        <v>50</v>
      </c>
      <c r="K53" s="75">
        <v>0</v>
      </c>
      <c r="L53" s="75">
        <v>0</v>
      </c>
      <c r="M53" s="268"/>
      <c r="N53" t="str">
        <f>IF(C53="","",'OPĆI DIO'!$C$1)</f>
        <v>1853 SVEUČILIŠTE U ZAGREBU - GEODETSKI FAKULTET</v>
      </c>
      <c r="O53" t="str">
        <f t="shared" si="4"/>
        <v>422</v>
      </c>
      <c r="P53" t="str">
        <f t="shared" si="5"/>
        <v>42</v>
      </c>
      <c r="Q53" t="str">
        <f t="shared" si="6"/>
        <v>51</v>
      </c>
      <c r="R53" t="str">
        <f t="shared" si="7"/>
        <v>94</v>
      </c>
      <c r="S53" t="str">
        <f t="shared" si="8"/>
        <v>4</v>
      </c>
      <c r="W53">
        <v>3621</v>
      </c>
      <c r="X53" t="s">
        <v>135</v>
      </c>
      <c r="Z53" s="125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52</v>
      </c>
      <c r="D54" s="40" t="str">
        <f t="shared" si="1"/>
        <v>Ostale pomoći</v>
      </c>
      <c r="E54" s="45">
        <v>3111</v>
      </c>
      <c r="F54" s="40" t="str">
        <f t="shared" si="0"/>
        <v>Plaće za redovan rad</v>
      </c>
      <c r="G54" s="216" t="s">
        <v>143</v>
      </c>
      <c r="H54" s="40" t="str">
        <f t="shared" si="2"/>
        <v>REDOVNA DJELATNOST SVEUČILIŠTA U ZAGREBU (IZ EVIDENCIJSKIH PRIHODA)</v>
      </c>
      <c r="I54" s="40" t="str">
        <f t="shared" si="3"/>
        <v>0942</v>
      </c>
      <c r="J54" s="75">
        <v>95000</v>
      </c>
      <c r="K54" s="75">
        <v>57000</v>
      </c>
      <c r="L54" s="75">
        <v>55000</v>
      </c>
      <c r="M54" s="268"/>
      <c r="N54" t="str">
        <f>IF(C54="","",'OPĆI DIO'!$C$1)</f>
        <v>1853 SVEUČILIŠTE U ZAGREBU - GEODETSKI FAKULTET</v>
      </c>
      <c r="O54" t="str">
        <f t="shared" si="4"/>
        <v>311</v>
      </c>
      <c r="P54" t="str">
        <f t="shared" si="5"/>
        <v>31</v>
      </c>
      <c r="Q54" t="str">
        <f t="shared" si="6"/>
        <v>52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5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52</v>
      </c>
      <c r="D55" s="40" t="str">
        <f t="shared" si="1"/>
        <v>Ostale pomoći</v>
      </c>
      <c r="E55" s="45">
        <v>3121</v>
      </c>
      <c r="F55" s="40" t="str">
        <f t="shared" si="0"/>
        <v>Ostali rashodi za zaposlene</v>
      </c>
      <c r="G55" s="216" t="s">
        <v>143</v>
      </c>
      <c r="H55" s="40" t="str">
        <f t="shared" si="2"/>
        <v>REDOVNA DJELATNOST SVEUČILIŠTA U ZAGREBU (IZ EVIDENCIJSKIH PRIHODA)</v>
      </c>
      <c r="I55" s="40" t="str">
        <f t="shared" si="3"/>
        <v>0942</v>
      </c>
      <c r="J55" s="75">
        <v>2500</v>
      </c>
      <c r="K55" s="75">
        <v>2500</v>
      </c>
      <c r="L55" s="75">
        <v>2500</v>
      </c>
      <c r="M55" s="268"/>
      <c r="N55" t="str">
        <f>IF(C55="","",'OPĆI DIO'!$C$1)</f>
        <v>1853 SVEUČILIŠTE U ZAGREBU - GEODETSKI FAKULTET</v>
      </c>
      <c r="O55" t="str">
        <f t="shared" si="4"/>
        <v>312</v>
      </c>
      <c r="P55" t="str">
        <f t="shared" si="5"/>
        <v>31</v>
      </c>
      <c r="Q55" t="str">
        <f t="shared" si="6"/>
        <v>52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5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52</v>
      </c>
      <c r="D56" s="40" t="str">
        <f t="shared" si="1"/>
        <v>Ostale pomoći</v>
      </c>
      <c r="E56" s="45">
        <v>3132</v>
      </c>
      <c r="F56" s="40" t="str">
        <f t="shared" si="0"/>
        <v>Doprinosi za obvezno zdravstveno osiguranje</v>
      </c>
      <c r="G56" s="216" t="s">
        <v>143</v>
      </c>
      <c r="H56" s="40" t="str">
        <f t="shared" si="2"/>
        <v>REDOVNA DJELATNOST SVEUČILIŠTA U ZAGREBU (IZ EVIDENCIJSKIH PRIHODA)</v>
      </c>
      <c r="I56" s="40" t="str">
        <f t="shared" si="3"/>
        <v>0942</v>
      </c>
      <c r="J56" s="75">
        <v>15000</v>
      </c>
      <c r="K56" s="75">
        <v>9000</v>
      </c>
      <c r="L56" s="75">
        <v>9000</v>
      </c>
      <c r="M56" s="268"/>
      <c r="N56" t="str">
        <f>IF(C56="","",'OPĆI DIO'!$C$1)</f>
        <v>1853 SVEUČILIŠTE U ZAGREBU - GEODETSKI FAKULTET</v>
      </c>
      <c r="O56" t="str">
        <f t="shared" si="4"/>
        <v>313</v>
      </c>
      <c r="P56" t="str">
        <f t="shared" si="5"/>
        <v>31</v>
      </c>
      <c r="Q56" t="str">
        <f t="shared" si="6"/>
        <v>52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5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52</v>
      </c>
      <c r="D57" s="40" t="str">
        <f t="shared" si="1"/>
        <v>Ostale pomoći</v>
      </c>
      <c r="E57" s="45">
        <v>3211</v>
      </c>
      <c r="F57" s="40" t="str">
        <f t="shared" si="0"/>
        <v>Službena putovanja</v>
      </c>
      <c r="G57" s="216" t="s">
        <v>143</v>
      </c>
      <c r="H57" s="40" t="str">
        <f t="shared" si="2"/>
        <v>REDOVNA DJELATNOST SVEUČILIŠTA U ZAGREBU (IZ EVIDENCIJSKIH PRIHODA)</v>
      </c>
      <c r="I57" s="40" t="str">
        <f t="shared" si="3"/>
        <v>0942</v>
      </c>
      <c r="J57" s="75">
        <v>65000</v>
      </c>
      <c r="K57" s="75">
        <v>40000</v>
      </c>
      <c r="L57" s="75">
        <v>35000</v>
      </c>
      <c r="M57" s="268"/>
      <c r="N57" t="str">
        <f>IF(C57="","",'OPĆI DIO'!$C$1)</f>
        <v>1853 SVEUČILIŠTE U ZAGREBU - GEODETSKI FAKULTET</v>
      </c>
      <c r="O57" t="str">
        <f t="shared" si="4"/>
        <v>321</v>
      </c>
      <c r="P57" t="str">
        <f t="shared" si="5"/>
        <v>32</v>
      </c>
      <c r="Q57" t="str">
        <f t="shared" si="6"/>
        <v>52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5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52</v>
      </c>
      <c r="D58" s="40" t="str">
        <f t="shared" si="1"/>
        <v>Ostale pomoći</v>
      </c>
      <c r="E58" s="45">
        <v>3213</v>
      </c>
      <c r="F58" s="40" t="str">
        <f t="shared" si="0"/>
        <v>Stručno usavršavanje zaposlenika</v>
      </c>
      <c r="G58" s="216" t="s">
        <v>143</v>
      </c>
      <c r="H58" s="40" t="str">
        <f t="shared" si="2"/>
        <v>REDOVNA DJELATNOST SVEUČILIŠTA U ZAGREBU (IZ EVIDENCIJSKIH PRIHODA)</v>
      </c>
      <c r="I58" s="40" t="str">
        <f t="shared" si="3"/>
        <v>0942</v>
      </c>
      <c r="J58" s="75">
        <v>2000</v>
      </c>
      <c r="K58" s="75">
        <v>2000</v>
      </c>
      <c r="L58" s="75">
        <v>2000</v>
      </c>
      <c r="M58" s="268"/>
      <c r="N58" t="str">
        <f>IF(C58="","",'OPĆI DIO'!$C$1)</f>
        <v>1853 SVEUČILIŠTE U ZAGREBU - GEODETSKI FAKULTET</v>
      </c>
      <c r="O58" t="str">
        <f t="shared" si="4"/>
        <v>321</v>
      </c>
      <c r="P58" t="str">
        <f t="shared" si="5"/>
        <v>32</v>
      </c>
      <c r="Q58" t="str">
        <f t="shared" si="6"/>
        <v>52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5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52</v>
      </c>
      <c r="D59" s="40" t="str">
        <f t="shared" si="1"/>
        <v>Ostale pomoći</v>
      </c>
      <c r="E59" s="45">
        <v>3214</v>
      </c>
      <c r="F59" s="40" t="str">
        <f t="shared" si="0"/>
        <v>Ostale naknade troškova zaposlenima</v>
      </c>
      <c r="G59" s="216" t="s">
        <v>143</v>
      </c>
      <c r="H59" s="40" t="str">
        <f t="shared" si="2"/>
        <v>REDOVNA DJELATNOST SVEUČILIŠTA U ZAGREBU (IZ EVIDENCIJSKIH PRIHODA)</v>
      </c>
      <c r="I59" s="40" t="str">
        <f t="shared" si="3"/>
        <v>0942</v>
      </c>
      <c r="J59" s="75">
        <v>200</v>
      </c>
      <c r="K59" s="75">
        <v>200</v>
      </c>
      <c r="L59" s="75">
        <v>200</v>
      </c>
      <c r="M59" s="268"/>
      <c r="N59" t="str">
        <f>IF(C59="","",'OPĆI DIO'!$C$1)</f>
        <v>1853 SVEUČILIŠTE U ZAGREBU - GEODETSKI FAKULTET</v>
      </c>
      <c r="O59" t="str">
        <f t="shared" si="4"/>
        <v>321</v>
      </c>
      <c r="P59" t="str">
        <f t="shared" si="5"/>
        <v>32</v>
      </c>
      <c r="Q59" t="str">
        <f t="shared" si="6"/>
        <v>52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5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52</v>
      </c>
      <c r="D60" s="40" t="str">
        <f t="shared" si="1"/>
        <v>Ostale pomoći</v>
      </c>
      <c r="E60" s="45">
        <v>3221</v>
      </c>
      <c r="F60" s="40" t="str">
        <f t="shared" si="0"/>
        <v>Uredski materijal i ostali materijalni rashodi</v>
      </c>
      <c r="G60" s="216" t="s">
        <v>143</v>
      </c>
      <c r="H60" s="40" t="str">
        <f t="shared" si="2"/>
        <v>REDOVNA DJELATNOST SVEUČILIŠTA U ZAGREBU (IZ EVIDENCIJSKIH PRIHODA)</v>
      </c>
      <c r="I60" s="40" t="str">
        <f t="shared" si="3"/>
        <v>0942</v>
      </c>
      <c r="J60" s="75">
        <v>2000</v>
      </c>
      <c r="K60" s="75">
        <v>2000</v>
      </c>
      <c r="L60" s="75">
        <v>2000</v>
      </c>
      <c r="M60" s="268"/>
      <c r="N60" t="str">
        <f>IF(C60="","",'OPĆI DIO'!$C$1)</f>
        <v>1853 SVEUČILIŠTE U ZAGREBU - GEODETSKI FAKULTET</v>
      </c>
      <c r="O60" t="str">
        <f t="shared" si="4"/>
        <v>322</v>
      </c>
      <c r="P60" t="str">
        <f t="shared" si="5"/>
        <v>32</v>
      </c>
      <c r="Q60" t="str">
        <f t="shared" si="6"/>
        <v>52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5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52</v>
      </c>
      <c r="D61" s="40" t="str">
        <f t="shared" si="1"/>
        <v>Ostale pomoći</v>
      </c>
      <c r="E61" s="45">
        <v>3223</v>
      </c>
      <c r="F61" s="40" t="str">
        <f t="shared" si="0"/>
        <v>Energija</v>
      </c>
      <c r="G61" s="216" t="s">
        <v>143</v>
      </c>
      <c r="H61" s="40" t="str">
        <f t="shared" si="2"/>
        <v>REDOVNA DJELATNOST SVEUČILIŠTA U ZAGREBU (IZ EVIDENCIJSKIH PRIHODA)</v>
      </c>
      <c r="I61" s="40" t="str">
        <f t="shared" si="3"/>
        <v>0942</v>
      </c>
      <c r="J61" s="75">
        <v>4000</v>
      </c>
      <c r="K61" s="75">
        <v>4000</v>
      </c>
      <c r="L61" s="75">
        <v>4000</v>
      </c>
      <c r="M61" s="268"/>
      <c r="N61" t="str">
        <f>IF(C61="","",'OPĆI DIO'!$C$1)</f>
        <v>1853 SVEUČILIŠTE U ZAGREBU - GEODETSKI FAKULTET</v>
      </c>
      <c r="O61" t="str">
        <f t="shared" si="4"/>
        <v>322</v>
      </c>
      <c r="P61" t="str">
        <f t="shared" si="5"/>
        <v>32</v>
      </c>
      <c r="Q61" t="str">
        <f t="shared" si="6"/>
        <v>52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5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52</v>
      </c>
      <c r="D62" s="40" t="str">
        <f t="shared" si="1"/>
        <v>Ostale pomoći</v>
      </c>
      <c r="E62" s="45">
        <v>3224</v>
      </c>
      <c r="F62" s="40" t="str">
        <f t="shared" si="0"/>
        <v>Materijal i dijelovi za tekuće i investicijsko održavanje</v>
      </c>
      <c r="G62" s="216" t="s">
        <v>143</v>
      </c>
      <c r="H62" s="40" t="str">
        <f t="shared" si="2"/>
        <v>REDOVNA DJELATNOST SVEUČILIŠTA U ZAGREBU (IZ EVIDENCIJSKIH PRIHODA)</v>
      </c>
      <c r="I62" s="40" t="str">
        <f t="shared" si="3"/>
        <v>0942</v>
      </c>
      <c r="J62" s="75">
        <v>1700</v>
      </c>
      <c r="K62" s="75">
        <v>1700</v>
      </c>
      <c r="L62" s="75">
        <v>1700</v>
      </c>
      <c r="M62" s="268"/>
      <c r="N62" t="str">
        <f>IF(C62="","",'OPĆI DIO'!$C$1)</f>
        <v>1853 SVEUČILIŠTE U ZAGREBU - GEODETSKI FAKULTET</v>
      </c>
      <c r="O62" t="str">
        <f t="shared" si="4"/>
        <v>322</v>
      </c>
      <c r="P62" t="str">
        <f t="shared" si="5"/>
        <v>32</v>
      </c>
      <c r="Q62" t="str">
        <f t="shared" si="6"/>
        <v>52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5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52</v>
      </c>
      <c r="D63" s="40" t="str">
        <f t="shared" si="1"/>
        <v>Ostale pomoći</v>
      </c>
      <c r="E63" s="45">
        <v>3225</v>
      </c>
      <c r="F63" s="40" t="str">
        <f t="shared" si="0"/>
        <v>Sitni inventar i autogume</v>
      </c>
      <c r="G63" s="216" t="s">
        <v>143</v>
      </c>
      <c r="H63" s="40" t="str">
        <f t="shared" si="2"/>
        <v>REDOVNA DJELATNOST SVEUČILIŠTA U ZAGREBU (IZ EVIDENCIJSKIH PRIHODA)</v>
      </c>
      <c r="I63" s="40" t="str">
        <f t="shared" si="3"/>
        <v>0942</v>
      </c>
      <c r="J63" s="75">
        <v>600</v>
      </c>
      <c r="K63" s="75">
        <v>600</v>
      </c>
      <c r="L63" s="75">
        <v>600</v>
      </c>
      <c r="M63" s="268"/>
      <c r="N63" t="str">
        <f>IF(C63="","",'OPĆI DIO'!$C$1)</f>
        <v>1853 SVEUČILIŠTE U ZAGREBU - GEODETSKI FAKULTET</v>
      </c>
      <c r="O63" t="str">
        <f t="shared" si="4"/>
        <v>322</v>
      </c>
      <c r="P63" t="str">
        <f t="shared" si="5"/>
        <v>32</v>
      </c>
      <c r="Q63" t="str">
        <f t="shared" si="6"/>
        <v>52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5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52</v>
      </c>
      <c r="D64" s="40" t="str">
        <f t="shared" si="1"/>
        <v>Ostale pomoći</v>
      </c>
      <c r="E64" s="45">
        <v>3231</v>
      </c>
      <c r="F64" s="40" t="str">
        <f t="shared" si="0"/>
        <v>Usluge telefona, interneta, pošte i prijevoza</v>
      </c>
      <c r="G64" s="216" t="s">
        <v>143</v>
      </c>
      <c r="H64" s="40" t="str">
        <f t="shared" si="2"/>
        <v>REDOVNA DJELATNOST SVEUČILIŠTA U ZAGREBU (IZ EVIDENCIJSKIH PRIHODA)</v>
      </c>
      <c r="I64" s="40" t="str">
        <f t="shared" si="3"/>
        <v>0942</v>
      </c>
      <c r="J64" s="75">
        <v>11800</v>
      </c>
      <c r="K64" s="75">
        <v>11800</v>
      </c>
      <c r="L64" s="75">
        <v>11800</v>
      </c>
      <c r="M64" s="268"/>
      <c r="N64" t="str">
        <f>IF(C64="","",'OPĆI DIO'!$C$1)</f>
        <v>1853 SVEUČILIŠTE U ZAGREBU - GEODETSKI FAKULTET</v>
      </c>
      <c r="O64" t="str">
        <f t="shared" si="4"/>
        <v>323</v>
      </c>
      <c r="P64" t="str">
        <f t="shared" si="5"/>
        <v>32</v>
      </c>
      <c r="Q64" t="str">
        <f t="shared" si="6"/>
        <v>52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5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52</v>
      </c>
      <c r="D65" s="40" t="str">
        <f t="shared" si="1"/>
        <v>Ostale pomoći</v>
      </c>
      <c r="E65" s="45">
        <v>3232</v>
      </c>
      <c r="F65" s="40" t="str">
        <f t="shared" si="0"/>
        <v>Usluge tekućeg i investicijskog održavanja</v>
      </c>
      <c r="G65" s="216" t="s">
        <v>143</v>
      </c>
      <c r="H65" s="40" t="str">
        <f t="shared" si="2"/>
        <v>REDOVNA DJELATNOST SVEUČILIŠTA U ZAGREBU (IZ EVIDENCIJSKIH PRIHODA)</v>
      </c>
      <c r="I65" s="40" t="str">
        <f t="shared" si="3"/>
        <v>0942</v>
      </c>
      <c r="J65" s="75">
        <v>2900</v>
      </c>
      <c r="K65" s="75">
        <v>2900</v>
      </c>
      <c r="L65" s="75">
        <v>2900</v>
      </c>
      <c r="M65" s="268"/>
      <c r="N65" t="str">
        <f>IF(C65="","",'OPĆI DIO'!$C$1)</f>
        <v>1853 SVEUČILIŠTE U ZAGREBU - GEODETSKI FAKULTET</v>
      </c>
      <c r="O65" t="str">
        <f t="shared" si="4"/>
        <v>323</v>
      </c>
      <c r="P65" t="str">
        <f t="shared" si="5"/>
        <v>32</v>
      </c>
      <c r="Q65" t="str">
        <f t="shared" si="6"/>
        <v>52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5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52</v>
      </c>
      <c r="D66" s="40" t="str">
        <f t="shared" si="1"/>
        <v>Ostale pomoći</v>
      </c>
      <c r="E66" s="45">
        <v>3234</v>
      </c>
      <c r="F66" s="40" t="str">
        <f t="shared" si="0"/>
        <v>Komunalne usluge</v>
      </c>
      <c r="G66" s="216" t="s">
        <v>143</v>
      </c>
      <c r="H66" s="40" t="str">
        <f t="shared" si="2"/>
        <v>REDOVNA DJELATNOST SVEUČILIŠTA U ZAGREBU (IZ EVIDENCIJSKIH PRIHODA)</v>
      </c>
      <c r="I66" s="40" t="str">
        <f t="shared" si="3"/>
        <v>0942</v>
      </c>
      <c r="J66" s="75">
        <v>1700</v>
      </c>
      <c r="K66" s="75">
        <v>1700</v>
      </c>
      <c r="L66" s="75">
        <v>1700</v>
      </c>
      <c r="M66" s="268"/>
      <c r="N66" t="str">
        <f>IF(C66="","",'OPĆI DIO'!$C$1)</f>
        <v>1853 SVEUČILIŠTE U ZAGREBU - GEODETSKI FAKULTET</v>
      </c>
      <c r="O66" t="str">
        <f t="shared" si="4"/>
        <v>323</v>
      </c>
      <c r="P66" t="str">
        <f t="shared" si="5"/>
        <v>32</v>
      </c>
      <c r="Q66" t="str">
        <f t="shared" si="6"/>
        <v>52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5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52</v>
      </c>
      <c r="D67" s="40" t="str">
        <f t="shared" si="1"/>
        <v>Ostale pomoći</v>
      </c>
      <c r="E67" s="45">
        <v>3235</v>
      </c>
      <c r="F67" s="40" t="str">
        <f t="shared" ref="F67:F130" si="13">IFERROR(VLOOKUP(E67,$W$5:$Y$129,2,FALSE),"")</f>
        <v>Zakupnine i najamnine</v>
      </c>
      <c r="G67" s="216" t="s">
        <v>143</v>
      </c>
      <c r="H67" s="40" t="str">
        <f t="shared" si="2"/>
        <v>REDOVNA DJELATNOST SVEUČILIŠTA U ZAGREBU (IZ EVIDENCIJSKIH PRIHODA)</v>
      </c>
      <c r="I67" s="40" t="str">
        <f t="shared" si="3"/>
        <v>0942</v>
      </c>
      <c r="J67" s="75">
        <v>71450</v>
      </c>
      <c r="K67" s="75">
        <v>51400</v>
      </c>
      <c r="L67" s="75">
        <v>35200</v>
      </c>
      <c r="M67" s="268"/>
      <c r="N67" t="str">
        <f>IF(C67="","",'OPĆI DIO'!$C$1)</f>
        <v>1853 SVEUČILIŠTE U ZAGREBU - GEODETSKI FAKULTET</v>
      </c>
      <c r="O67" t="str">
        <f t="shared" si="4"/>
        <v>323</v>
      </c>
      <c r="P67" t="str">
        <f t="shared" si="5"/>
        <v>32</v>
      </c>
      <c r="Q67" t="str">
        <f t="shared" si="6"/>
        <v>52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5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52</v>
      </c>
      <c r="D68" s="40" t="str">
        <f t="shared" ref="D68:D131" si="14">IFERROR(VLOOKUP(C68,$T$6:$U$23,2,FALSE),"")</f>
        <v>Ostale pomoći</v>
      </c>
      <c r="E68" s="45">
        <v>3237</v>
      </c>
      <c r="F68" s="40" t="str">
        <f t="shared" si="13"/>
        <v>Intelektualne i osobne usluge</v>
      </c>
      <c r="G68" s="216" t="s">
        <v>143</v>
      </c>
      <c r="H68" s="40" t="str">
        <f t="shared" ref="H68:H131" si="15">IFERROR(VLOOKUP(G68,$AC$6:$AD$353,2,FALSE),"")</f>
        <v>REDOVNA DJELATNOST SVEUČILIŠTA U ZAGREBU (IZ EVIDENCIJSKIH PRIHODA)</v>
      </c>
      <c r="I68" s="40" t="str">
        <f t="shared" ref="I68:I131" si="16">IFERROR(VLOOKUP(G68,$AC$6:$AG$353,3,FALSE),"")</f>
        <v>0942</v>
      </c>
      <c r="J68" s="75">
        <v>172420</v>
      </c>
      <c r="K68" s="75">
        <v>111410</v>
      </c>
      <c r="L68" s="75">
        <v>75200</v>
      </c>
      <c r="M68" s="268"/>
      <c r="N68" t="str">
        <f>IF(C68="","",'OPĆI DIO'!$C$1)</f>
        <v>1853 SVEUČILIŠTE U ZAGREBU - GEODETSKI FAKULTET</v>
      </c>
      <c r="O68" t="str">
        <f t="shared" ref="O68:O131" si="17">LEFT(E68,3)</f>
        <v>323</v>
      </c>
      <c r="P68" t="str">
        <f t="shared" ref="P68:P131" si="18">LEFT(E68,2)</f>
        <v>32</v>
      </c>
      <c r="Q68" t="str">
        <f t="shared" ref="Q68:Q131" si="19">LEFT(C68,3)</f>
        <v>52</v>
      </c>
      <c r="R68" t="str">
        <f t="shared" ref="R68:R131" si="20">IF(S68="5",0,MID(I68,2,2))</f>
        <v>94</v>
      </c>
      <c r="S68" t="str">
        <f t="shared" ref="S68:S131" si="21">LEFT(E68,1)</f>
        <v>3</v>
      </c>
      <c r="W68">
        <v>3715</v>
      </c>
      <c r="X68" t="s">
        <v>125</v>
      </c>
      <c r="Z68" s="125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52</v>
      </c>
      <c r="D69" s="40" t="str">
        <f t="shared" si="14"/>
        <v>Ostale pomoći</v>
      </c>
      <c r="E69" s="45">
        <v>3238</v>
      </c>
      <c r="F69" s="40" t="str">
        <f t="shared" si="13"/>
        <v>Računalne usluge</v>
      </c>
      <c r="G69" s="216" t="s">
        <v>143</v>
      </c>
      <c r="H69" s="40" t="str">
        <f t="shared" si="15"/>
        <v>REDOVNA DJELATNOST SVEUČILIŠTA U ZAGREBU (IZ EVIDENCIJSKIH PRIHODA)</v>
      </c>
      <c r="I69" s="40" t="str">
        <f t="shared" si="16"/>
        <v>0942</v>
      </c>
      <c r="J69" s="75">
        <v>51100</v>
      </c>
      <c r="K69" s="75">
        <v>45100</v>
      </c>
      <c r="L69" s="75">
        <v>32100</v>
      </c>
      <c r="M69" s="268"/>
      <c r="N69" t="str">
        <f>IF(C69="","",'OPĆI DIO'!$C$1)</f>
        <v>1853 SVEUČILIŠTE U ZAGREBU - GEODETSKI FAKULTET</v>
      </c>
      <c r="O69" t="str">
        <f t="shared" si="17"/>
        <v>323</v>
      </c>
      <c r="P69" t="str">
        <f t="shared" si="18"/>
        <v>32</v>
      </c>
      <c r="Q69" t="str">
        <f t="shared" si="19"/>
        <v>52</v>
      </c>
      <c r="R69" t="str">
        <f t="shared" si="20"/>
        <v>94</v>
      </c>
      <c r="S69" t="str">
        <f t="shared" si="21"/>
        <v>3</v>
      </c>
      <c r="W69">
        <v>3721</v>
      </c>
      <c r="X69" t="s">
        <v>63</v>
      </c>
      <c r="Z69" s="125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52</v>
      </c>
      <c r="D70" s="40" t="str">
        <f t="shared" si="14"/>
        <v>Ostale pomoći</v>
      </c>
      <c r="E70" s="45">
        <v>3239</v>
      </c>
      <c r="F70" s="40" t="str">
        <f t="shared" si="13"/>
        <v>Ostale usluge</v>
      </c>
      <c r="G70" s="216" t="s">
        <v>143</v>
      </c>
      <c r="H70" s="40" t="str">
        <f t="shared" si="15"/>
        <v>REDOVNA DJELATNOST SVEUČILIŠTA U ZAGREBU (IZ EVIDENCIJSKIH PRIHODA)</v>
      </c>
      <c r="I70" s="40" t="str">
        <f t="shared" si="16"/>
        <v>0942</v>
      </c>
      <c r="J70" s="75">
        <v>12300</v>
      </c>
      <c r="K70" s="75">
        <v>12300</v>
      </c>
      <c r="L70" s="75">
        <v>12300</v>
      </c>
      <c r="M70" s="268"/>
      <c r="N70" t="str">
        <f>IF(C70="","",'OPĆI DIO'!$C$1)</f>
        <v>1853 SVEUČILIŠTE U ZAGREBU - GEODETSKI FAKULTET</v>
      </c>
      <c r="O70" t="str">
        <f t="shared" si="17"/>
        <v>323</v>
      </c>
      <c r="P70" t="str">
        <f t="shared" si="18"/>
        <v>32</v>
      </c>
      <c r="Q70" t="str">
        <f t="shared" si="19"/>
        <v>52</v>
      </c>
      <c r="R70" t="str">
        <f t="shared" si="20"/>
        <v>94</v>
      </c>
      <c r="S70" t="str">
        <f t="shared" si="21"/>
        <v>3</v>
      </c>
      <c r="W70">
        <v>3722</v>
      </c>
      <c r="X70" t="s">
        <v>148</v>
      </c>
      <c r="Z70" s="125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52</v>
      </c>
      <c r="D71" s="40" t="str">
        <f t="shared" si="14"/>
        <v>Ostale pomoći</v>
      </c>
      <c r="E71" s="45">
        <v>3292</v>
      </c>
      <c r="F71" s="40" t="str">
        <f t="shared" si="13"/>
        <v>Premije osiguranja</v>
      </c>
      <c r="G71" s="216" t="s">
        <v>143</v>
      </c>
      <c r="H71" s="40" t="str">
        <f t="shared" si="15"/>
        <v>REDOVNA DJELATNOST SVEUČILIŠTA U ZAGREBU (IZ EVIDENCIJSKIH PRIHODA)</v>
      </c>
      <c r="I71" s="40" t="str">
        <f t="shared" si="16"/>
        <v>0942</v>
      </c>
      <c r="J71" s="75">
        <v>1700</v>
      </c>
      <c r="K71" s="75">
        <v>1700</v>
      </c>
      <c r="L71" s="75">
        <v>1700</v>
      </c>
      <c r="M71" s="268"/>
      <c r="N71" t="str">
        <f>IF(C71="","",'OPĆI DIO'!$C$1)</f>
        <v>1853 SVEUČILIŠTE U ZAGREBU - GEODETSKI FAKULTET</v>
      </c>
      <c r="O71" t="str">
        <f t="shared" si="17"/>
        <v>329</v>
      </c>
      <c r="P71" t="str">
        <f t="shared" si="18"/>
        <v>32</v>
      </c>
      <c r="Q71" t="str">
        <f t="shared" si="19"/>
        <v>52</v>
      </c>
      <c r="R71" t="str">
        <f t="shared" si="20"/>
        <v>94</v>
      </c>
      <c r="S71" t="str">
        <f t="shared" si="21"/>
        <v>3</v>
      </c>
      <c r="W71">
        <v>3723</v>
      </c>
      <c r="X71" t="s">
        <v>103</v>
      </c>
      <c r="Z71" s="125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52</v>
      </c>
      <c r="D72" s="40" t="str">
        <f t="shared" si="14"/>
        <v>Ostale pomoći</v>
      </c>
      <c r="E72" s="45">
        <v>3293</v>
      </c>
      <c r="F72" s="40" t="str">
        <f t="shared" si="13"/>
        <v>Reprezentacija</v>
      </c>
      <c r="G72" s="216" t="s">
        <v>143</v>
      </c>
      <c r="H72" s="40" t="str">
        <f t="shared" si="15"/>
        <v>REDOVNA DJELATNOST SVEUČILIŠTA U ZAGREBU (IZ EVIDENCIJSKIH PRIHODA)</v>
      </c>
      <c r="I72" s="40" t="str">
        <f t="shared" si="16"/>
        <v>0942</v>
      </c>
      <c r="J72" s="75">
        <v>6250</v>
      </c>
      <c r="K72" s="75">
        <v>0</v>
      </c>
      <c r="L72" s="75">
        <v>0</v>
      </c>
      <c r="M72" s="268"/>
      <c r="N72" t="str">
        <f>IF(C72="","",'OPĆI DIO'!$C$1)</f>
        <v>1853 SVEUČILIŠTE U ZAGREBU - GEODETSKI FAKULTET</v>
      </c>
      <c r="O72" t="str">
        <f t="shared" si="17"/>
        <v>329</v>
      </c>
      <c r="P72" t="str">
        <f t="shared" si="18"/>
        <v>32</v>
      </c>
      <c r="Q72" t="str">
        <f t="shared" si="19"/>
        <v>52</v>
      </c>
      <c r="R72" t="str">
        <f t="shared" si="20"/>
        <v>94</v>
      </c>
      <c r="S72" t="str">
        <f t="shared" si="21"/>
        <v>3</v>
      </c>
      <c r="W72">
        <v>3811</v>
      </c>
      <c r="X72" t="s">
        <v>53</v>
      </c>
      <c r="Z72" s="125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52</v>
      </c>
      <c r="D73" s="40" t="str">
        <f t="shared" si="14"/>
        <v>Ostale pomoći</v>
      </c>
      <c r="E73" s="45">
        <v>3294</v>
      </c>
      <c r="F73" s="40" t="str">
        <f t="shared" si="13"/>
        <v>Članarine i norme</v>
      </c>
      <c r="G73" s="216" t="s">
        <v>143</v>
      </c>
      <c r="H73" s="40" t="str">
        <f t="shared" si="15"/>
        <v>REDOVNA DJELATNOST SVEUČILIŠTA U ZAGREBU (IZ EVIDENCIJSKIH PRIHODA)</v>
      </c>
      <c r="I73" s="40" t="str">
        <f t="shared" si="16"/>
        <v>0942</v>
      </c>
      <c r="J73" s="75">
        <v>1500</v>
      </c>
      <c r="K73" s="75">
        <v>1500</v>
      </c>
      <c r="L73" s="75">
        <v>1500</v>
      </c>
      <c r="M73" s="268"/>
      <c r="N73" t="str">
        <f>IF(C73="","",'OPĆI DIO'!$C$1)</f>
        <v>1853 SVEUČILIŠTE U ZAGREBU - GEODETSKI FAKULTET</v>
      </c>
      <c r="O73" t="str">
        <f t="shared" si="17"/>
        <v>329</v>
      </c>
      <c r="P73" t="str">
        <f t="shared" si="18"/>
        <v>32</v>
      </c>
      <c r="Q73" t="str">
        <f t="shared" si="19"/>
        <v>52</v>
      </c>
      <c r="R73" t="str">
        <f t="shared" si="20"/>
        <v>94</v>
      </c>
      <c r="S73" t="str">
        <f t="shared" si="21"/>
        <v>3</v>
      </c>
      <c r="W73">
        <v>3812</v>
      </c>
      <c r="X73" t="s">
        <v>149</v>
      </c>
      <c r="Z73" s="125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.75" thickBot="1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214">
        <v>52</v>
      </c>
      <c r="D74" s="40" t="str">
        <f t="shared" si="14"/>
        <v>Ostale pomoći</v>
      </c>
      <c r="E74" s="214">
        <v>3295</v>
      </c>
      <c r="F74" s="40" t="str">
        <f t="shared" si="13"/>
        <v>Pristojbe i naknade</v>
      </c>
      <c r="G74" s="216" t="s">
        <v>143</v>
      </c>
      <c r="H74" s="40" t="str">
        <f t="shared" si="15"/>
        <v>REDOVNA DJELATNOST SVEUČILIŠTA U ZAGREBU (IZ EVIDENCIJSKIH PRIHODA)</v>
      </c>
      <c r="I74" s="40" t="str">
        <f t="shared" si="16"/>
        <v>0942</v>
      </c>
      <c r="J74" s="75">
        <v>100</v>
      </c>
      <c r="K74" s="75">
        <v>100</v>
      </c>
      <c r="L74" s="75">
        <v>100</v>
      </c>
      <c r="M74" s="268"/>
      <c r="N74" t="str">
        <f>IF(C74="","",'OPĆI DIO'!$C$1)</f>
        <v>1853 SVEUČILIŠTE U ZAGREBU - GEODETSKI FAKULTET</v>
      </c>
      <c r="O74" t="str">
        <f t="shared" si="17"/>
        <v>329</v>
      </c>
      <c r="P74" t="str">
        <f t="shared" si="18"/>
        <v>32</v>
      </c>
      <c r="Q74" t="str">
        <f t="shared" si="19"/>
        <v>52</v>
      </c>
      <c r="R74" t="str">
        <f t="shared" si="20"/>
        <v>94</v>
      </c>
      <c r="S74" t="str">
        <f t="shared" si="21"/>
        <v>3</v>
      </c>
      <c r="W74">
        <v>3813</v>
      </c>
      <c r="X74" t="s">
        <v>92</v>
      </c>
      <c r="Z74" s="125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215">
        <v>52</v>
      </c>
      <c r="D75" s="40" t="str">
        <f t="shared" si="14"/>
        <v>Ostale pomoći</v>
      </c>
      <c r="E75" s="215">
        <v>3299</v>
      </c>
      <c r="F75" s="40" t="str">
        <f t="shared" si="13"/>
        <v>Ostali nespomenuti rashodi poslovanja</v>
      </c>
      <c r="G75" s="216" t="s">
        <v>143</v>
      </c>
      <c r="H75" s="40" t="str">
        <f t="shared" si="15"/>
        <v>REDOVNA DJELATNOST SVEUČILIŠTA U ZAGREBU (IZ EVIDENCIJSKIH PRIHODA)</v>
      </c>
      <c r="I75" s="40" t="str">
        <f t="shared" si="16"/>
        <v>0942</v>
      </c>
      <c r="J75" s="75">
        <v>117353</v>
      </c>
      <c r="K75" s="75">
        <v>65000</v>
      </c>
      <c r="L75" s="75">
        <v>35537</v>
      </c>
      <c r="M75" s="268"/>
      <c r="N75" t="str">
        <f>IF(C75="","",'OPĆI DIO'!$C$1)</f>
        <v>1853 SVEUČILIŠTE U ZAGREBU - GEODETSKI FAKULTET</v>
      </c>
      <c r="O75" t="str">
        <f t="shared" si="17"/>
        <v>329</v>
      </c>
      <c r="P75" t="str">
        <f t="shared" si="18"/>
        <v>32</v>
      </c>
      <c r="Q75" t="str">
        <f t="shared" si="19"/>
        <v>52</v>
      </c>
      <c r="R75" t="str">
        <f t="shared" si="20"/>
        <v>94</v>
      </c>
      <c r="S75" t="str">
        <f t="shared" si="21"/>
        <v>3</v>
      </c>
      <c r="W75">
        <v>3821</v>
      </c>
      <c r="X75" t="s">
        <v>167</v>
      </c>
      <c r="Z75" s="125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52</v>
      </c>
      <c r="D76" s="40" t="str">
        <f t="shared" si="14"/>
        <v>Ostale pomoći</v>
      </c>
      <c r="E76" s="45">
        <v>3721</v>
      </c>
      <c r="F76" s="40" t="str">
        <f t="shared" si="13"/>
        <v>Naknade građanima i kućanstvima u novcu</v>
      </c>
      <c r="G76" s="216" t="s">
        <v>143</v>
      </c>
      <c r="H76" s="40" t="str">
        <f t="shared" si="15"/>
        <v>REDOVNA DJELATNOST SVEUČILIŠTA U ZAGREBU (IZ EVIDENCIJSKIH PRIHODA)</v>
      </c>
      <c r="I76" s="40" t="str">
        <f t="shared" si="16"/>
        <v>0942</v>
      </c>
      <c r="J76" s="75">
        <v>550</v>
      </c>
      <c r="K76" s="75">
        <v>550</v>
      </c>
      <c r="L76" s="75">
        <v>550</v>
      </c>
      <c r="M76" s="268"/>
      <c r="N76" t="str">
        <f>IF(C76="","",'OPĆI DIO'!$C$1)</f>
        <v>1853 SVEUČILIŠTE U ZAGREBU - GEODETSKI FAKULTET</v>
      </c>
      <c r="O76" t="str">
        <f t="shared" si="17"/>
        <v>372</v>
      </c>
      <c r="P76" t="str">
        <f t="shared" si="18"/>
        <v>37</v>
      </c>
      <c r="Q76" t="str">
        <f t="shared" si="19"/>
        <v>52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5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52</v>
      </c>
      <c r="D77" s="40" t="str">
        <f t="shared" si="14"/>
        <v>Ostale pomoći</v>
      </c>
      <c r="E77" s="45">
        <v>4221</v>
      </c>
      <c r="F77" s="40" t="str">
        <f t="shared" si="13"/>
        <v>Uredska oprema i namještaj</v>
      </c>
      <c r="G77" s="216" t="s">
        <v>143</v>
      </c>
      <c r="H77" s="40" t="str">
        <f t="shared" si="15"/>
        <v>REDOVNA DJELATNOST SVEUČILIŠTA U ZAGREBU (IZ EVIDENCIJSKIH PRIHODA)</v>
      </c>
      <c r="I77" s="40" t="str">
        <f t="shared" si="16"/>
        <v>0942</v>
      </c>
      <c r="J77" s="75">
        <v>35150</v>
      </c>
      <c r="K77" s="75">
        <v>1800</v>
      </c>
      <c r="L77" s="75">
        <v>1800</v>
      </c>
      <c r="M77" s="268"/>
      <c r="N77" t="str">
        <f>IF(C77="","",'OPĆI DIO'!$C$1)</f>
        <v>1853 SVEUČILIŠTE U ZAGREBU - GEODETSKI FAKULTET</v>
      </c>
      <c r="O77" t="str">
        <f t="shared" si="17"/>
        <v>422</v>
      </c>
      <c r="P77" t="str">
        <f t="shared" si="18"/>
        <v>42</v>
      </c>
      <c r="Q77" t="str">
        <f t="shared" si="19"/>
        <v>52</v>
      </c>
      <c r="R77" t="str">
        <f t="shared" si="20"/>
        <v>94</v>
      </c>
      <c r="S77" t="str">
        <f t="shared" si="21"/>
        <v>4</v>
      </c>
      <c r="W77">
        <v>3832</v>
      </c>
      <c r="X77" t="s">
        <v>190</v>
      </c>
      <c r="Z77" s="125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52</v>
      </c>
      <c r="D78" s="40" t="str">
        <f t="shared" si="14"/>
        <v>Ostale pomoći</v>
      </c>
      <c r="E78" s="45">
        <v>4222</v>
      </c>
      <c r="F78" s="40" t="str">
        <f t="shared" si="13"/>
        <v>Komunikacijska oprema</v>
      </c>
      <c r="G78" s="216" t="s">
        <v>143</v>
      </c>
      <c r="H78" s="40" t="str">
        <f t="shared" si="15"/>
        <v>REDOVNA DJELATNOST SVEUČILIŠTA U ZAGREBU (IZ EVIDENCIJSKIH PRIHODA)</v>
      </c>
      <c r="I78" s="40" t="str">
        <f t="shared" si="16"/>
        <v>0942</v>
      </c>
      <c r="J78" s="75">
        <v>1000</v>
      </c>
      <c r="K78" s="75">
        <v>1000</v>
      </c>
      <c r="L78" s="75">
        <v>1000</v>
      </c>
      <c r="M78" s="268"/>
      <c r="N78" t="str">
        <f>IF(C78="","",'OPĆI DIO'!$C$1)</f>
        <v>1853 SVEUČILIŠTE U ZAGREBU - GEODETSKI FAKULTET</v>
      </c>
      <c r="O78" t="str">
        <f t="shared" si="17"/>
        <v>422</v>
      </c>
      <c r="P78" t="str">
        <f t="shared" si="18"/>
        <v>42</v>
      </c>
      <c r="Q78" t="str">
        <f t="shared" si="19"/>
        <v>52</v>
      </c>
      <c r="R78" t="str">
        <f t="shared" si="20"/>
        <v>94</v>
      </c>
      <c r="S78" t="str">
        <f t="shared" si="21"/>
        <v>4</v>
      </c>
      <c r="W78">
        <v>3833</v>
      </c>
      <c r="X78" t="s">
        <v>151</v>
      </c>
      <c r="Z78" s="125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40" t="str">
        <f>IF(C79="","",VLOOKUP('OPĆI DIO'!$C$1,'OPĆI DIO'!$N$4:$W$137,10,FALSE))</f>
        <v>08006</v>
      </c>
      <c r="B79" s="40" t="str">
        <f>IF(C79="","",VLOOKUP('OPĆI DIO'!$C$1,'OPĆI DIO'!$N$4:$W$137,9,FALSE))</f>
        <v>Sveučilišta i veleučilišta u Republici Hrvatskoj</v>
      </c>
      <c r="C79" s="45">
        <v>52</v>
      </c>
      <c r="D79" s="40" t="str">
        <f t="shared" si="14"/>
        <v>Ostale pomoći</v>
      </c>
      <c r="E79" s="45">
        <v>4262</v>
      </c>
      <c r="F79" s="40" t="str">
        <f t="shared" ref="F79:F87" si="24">IFERROR(VLOOKUP(E79,$W$5:$Y$129,2,FALSE),"")</f>
        <v>Ulaganja u računalne programe</v>
      </c>
      <c r="G79" s="216" t="s">
        <v>143</v>
      </c>
      <c r="H79" s="40" t="str">
        <f t="shared" si="15"/>
        <v>REDOVNA DJELATNOST SVEUČILIŠTA U ZAGREBU (IZ EVIDENCIJSKIH PRIHODA)</v>
      </c>
      <c r="I79" s="40" t="str">
        <f t="shared" si="16"/>
        <v>0942</v>
      </c>
      <c r="J79" s="75">
        <v>1000</v>
      </c>
      <c r="K79" s="75">
        <v>1000</v>
      </c>
      <c r="L79" s="75">
        <v>1000</v>
      </c>
      <c r="M79" s="268"/>
      <c r="N79" t="str">
        <f>IF(C79="","",'OPĆI DIO'!$C$1)</f>
        <v>1853 SVEUČILIŠTE U ZAGREBU - GEODETSKI FAKULTET</v>
      </c>
      <c r="O79" t="str">
        <f t="shared" ref="O79:O87" si="25">LEFT(E79,3)</f>
        <v>426</v>
      </c>
      <c r="P79" t="str">
        <f t="shared" ref="P79:P87" si="26">LEFT(E79,2)</f>
        <v>42</v>
      </c>
      <c r="Q79" t="str">
        <f t="shared" si="19"/>
        <v>52</v>
      </c>
      <c r="R79" t="str">
        <f t="shared" si="20"/>
        <v>94</v>
      </c>
      <c r="S79" t="str">
        <f t="shared" ref="S79:S87" si="27">LEFT(E79,1)</f>
        <v>4</v>
      </c>
      <c r="W79">
        <v>3834</v>
      </c>
      <c r="X79" t="s">
        <v>152</v>
      </c>
      <c r="Z79" s="125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40" t="str">
        <f>IF(C80="","",VLOOKUP('OPĆI DIO'!$C$1,'OPĆI DIO'!$N$4:$W$137,10,FALSE))</f>
        <v>08006</v>
      </c>
      <c r="B80" s="40" t="str">
        <f>IF(C80="","",VLOOKUP('OPĆI DIO'!$C$1,'OPĆI DIO'!$N$4:$W$137,9,FALSE))</f>
        <v>Sveučilišta i veleučilišta u Republici Hrvatskoj</v>
      </c>
      <c r="C80" s="45">
        <v>61</v>
      </c>
      <c r="D80" s="40" t="str">
        <f t="shared" si="14"/>
        <v>Donacije</v>
      </c>
      <c r="E80" s="45">
        <v>3239</v>
      </c>
      <c r="F80" s="40" t="str">
        <f t="shared" si="24"/>
        <v>Ostale usluge</v>
      </c>
      <c r="G80" s="216" t="s">
        <v>143</v>
      </c>
      <c r="H80" s="40" t="str">
        <f t="shared" si="15"/>
        <v>REDOVNA DJELATNOST SVEUČILIŠTA U ZAGREBU (IZ EVIDENCIJSKIH PRIHODA)</v>
      </c>
      <c r="I80" s="40" t="str">
        <f t="shared" si="16"/>
        <v>0942</v>
      </c>
      <c r="J80" s="75">
        <v>2500</v>
      </c>
      <c r="K80" s="75">
        <v>2500</v>
      </c>
      <c r="L80" s="75">
        <v>2500</v>
      </c>
      <c r="M80" s="268"/>
      <c r="N80" t="str">
        <f>IF(C80="","",'OPĆI DIO'!$C$1)</f>
        <v>1853 SVEUČILIŠTE U ZAGREBU - GEODETSKI FAKULTET</v>
      </c>
      <c r="O80" t="str">
        <f t="shared" si="25"/>
        <v>323</v>
      </c>
      <c r="P80" t="str">
        <f t="shared" si="26"/>
        <v>32</v>
      </c>
      <c r="Q80" t="str">
        <f t="shared" si="19"/>
        <v>61</v>
      </c>
      <c r="R80" t="str">
        <f t="shared" si="20"/>
        <v>94</v>
      </c>
      <c r="S80" t="str">
        <f t="shared" si="27"/>
        <v>3</v>
      </c>
      <c r="W80">
        <v>3835</v>
      </c>
      <c r="X80" t="s">
        <v>153</v>
      </c>
      <c r="Z80" s="125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40" t="str">
        <f>IF(C81="","",VLOOKUP('OPĆI DIO'!$C$1,'OPĆI DIO'!$N$4:$W$137,10,FALSE))</f>
        <v/>
      </c>
      <c r="B81" s="40" t="str">
        <f>IF(C81="","",VLOOKUP('OPĆI DIO'!$C$1,'OPĆI DIO'!$N$4:$W$137,9,FALSE))</f>
        <v/>
      </c>
      <c r="C81" s="45"/>
      <c r="D81" s="40" t="str">
        <f t="shared" si="14"/>
        <v/>
      </c>
      <c r="E81" s="45"/>
      <c r="F81" s="40" t="str">
        <f t="shared" si="24"/>
        <v/>
      </c>
      <c r="G81" s="216"/>
      <c r="H81" s="40" t="str">
        <f t="shared" si="15"/>
        <v/>
      </c>
      <c r="I81" s="40" t="str">
        <f t="shared" si="16"/>
        <v/>
      </c>
      <c r="J81" s="75"/>
      <c r="K81" s="75"/>
      <c r="L81" s="75"/>
      <c r="M81" s="268"/>
      <c r="N81" t="str">
        <f>IF(C81="","",'OPĆI DIO'!$C$1)</f>
        <v/>
      </c>
      <c r="O81" t="str">
        <f t="shared" si="25"/>
        <v/>
      </c>
      <c r="P81" t="str">
        <f t="shared" si="26"/>
        <v/>
      </c>
      <c r="Q81" t="str">
        <f t="shared" si="19"/>
        <v/>
      </c>
      <c r="R81" t="str">
        <f t="shared" si="20"/>
        <v/>
      </c>
      <c r="S81" t="str">
        <f t="shared" si="27"/>
        <v/>
      </c>
      <c r="W81">
        <v>3861</v>
      </c>
      <c r="X81" t="s">
        <v>646</v>
      </c>
      <c r="Z81" s="125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40" t="str">
        <f>IF(C82="","",VLOOKUP('OPĆI DIO'!$C$1,'OPĆI DIO'!$N$4:$W$137,10,FALSE))</f>
        <v/>
      </c>
      <c r="B82" s="40" t="str">
        <f>IF(C82="","",VLOOKUP('OPĆI DIO'!$C$1,'OPĆI DIO'!$N$4:$W$137,9,FALSE))</f>
        <v/>
      </c>
      <c r="C82" s="45"/>
      <c r="D82" s="40" t="str">
        <f t="shared" si="14"/>
        <v/>
      </c>
      <c r="E82" s="45"/>
      <c r="F82" s="40" t="str">
        <f t="shared" si="24"/>
        <v/>
      </c>
      <c r="G82" s="216"/>
      <c r="H82" s="40" t="str">
        <f t="shared" si="15"/>
        <v/>
      </c>
      <c r="I82" s="40" t="str">
        <f t="shared" si="16"/>
        <v/>
      </c>
      <c r="J82" s="75"/>
      <c r="K82" s="75"/>
      <c r="L82" s="75"/>
      <c r="M82" s="268"/>
      <c r="N82" t="str">
        <f>IF(C82="","",'OPĆI DIO'!$C$1)</f>
        <v/>
      </c>
      <c r="O82" t="str">
        <f t="shared" si="25"/>
        <v/>
      </c>
      <c r="P82" t="str">
        <f t="shared" si="26"/>
        <v/>
      </c>
      <c r="Q82" t="str">
        <f t="shared" si="19"/>
        <v/>
      </c>
      <c r="R82" t="str">
        <f t="shared" si="20"/>
        <v/>
      </c>
      <c r="S82" t="str">
        <f t="shared" si="27"/>
        <v/>
      </c>
      <c r="W82">
        <v>3862</v>
      </c>
      <c r="X82" t="s">
        <v>647</v>
      </c>
      <c r="Z82" s="125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40" t="str">
        <f>IF(C83="","",VLOOKUP('OPĆI DIO'!$C$1,'OPĆI DIO'!$N$4:$W$137,10,FALSE))</f>
        <v/>
      </c>
      <c r="B83" s="40" t="str">
        <f>IF(C83="","",VLOOKUP('OPĆI DIO'!$C$1,'OPĆI DIO'!$N$4:$W$137,9,FALSE))</f>
        <v/>
      </c>
      <c r="C83" s="45"/>
      <c r="D83" s="40" t="str">
        <f t="shared" si="14"/>
        <v/>
      </c>
      <c r="E83" s="45"/>
      <c r="F83" s="40" t="str">
        <f t="shared" si="24"/>
        <v/>
      </c>
      <c r="G83" s="216"/>
      <c r="H83" s="40" t="str">
        <f t="shared" si="15"/>
        <v/>
      </c>
      <c r="I83" s="40" t="str">
        <f t="shared" si="16"/>
        <v/>
      </c>
      <c r="J83" s="75"/>
      <c r="K83" s="75"/>
      <c r="L83" s="75"/>
      <c r="M83" s="268"/>
      <c r="N83" t="str">
        <f>IF(C83="","",'OPĆI DIO'!$C$1)</f>
        <v/>
      </c>
      <c r="O83" t="str">
        <f t="shared" si="25"/>
        <v/>
      </c>
      <c r="P83" t="str">
        <f t="shared" si="26"/>
        <v/>
      </c>
      <c r="Q83" t="str">
        <f t="shared" si="19"/>
        <v/>
      </c>
      <c r="R83" t="str">
        <f t="shared" si="20"/>
        <v/>
      </c>
      <c r="S83" t="str">
        <f t="shared" si="27"/>
        <v/>
      </c>
      <c r="W83">
        <v>3863</v>
      </c>
      <c r="X83" t="s">
        <v>648</v>
      </c>
      <c r="Z83" s="125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40" t="str">
        <f>IF(C84="","",VLOOKUP('OPĆI DIO'!$C$1,'OPĆI DIO'!$N$4:$W$137,10,FALSE))</f>
        <v/>
      </c>
      <c r="B84" s="40" t="str">
        <f>IF(C84="","",VLOOKUP('OPĆI DIO'!$C$1,'OPĆI DIO'!$N$4:$W$137,9,FALSE))</f>
        <v/>
      </c>
      <c r="C84" s="45"/>
      <c r="D84" s="40" t="str">
        <f t="shared" si="14"/>
        <v/>
      </c>
      <c r="E84" s="45"/>
      <c r="F84" s="40" t="str">
        <f t="shared" si="24"/>
        <v/>
      </c>
      <c r="G84" s="216"/>
      <c r="H84" s="40" t="str">
        <f t="shared" si="15"/>
        <v/>
      </c>
      <c r="I84" s="40" t="str">
        <f t="shared" si="16"/>
        <v/>
      </c>
      <c r="J84" s="75"/>
      <c r="K84" s="75"/>
      <c r="L84" s="75"/>
      <c r="M84" s="268"/>
      <c r="N84" t="str">
        <f>IF(C84="","",'OPĆI DIO'!$C$1)</f>
        <v/>
      </c>
      <c r="O84" t="str">
        <f t="shared" si="25"/>
        <v/>
      </c>
      <c r="P84" t="str">
        <f t="shared" si="26"/>
        <v/>
      </c>
      <c r="Q84" t="str">
        <f t="shared" si="19"/>
        <v/>
      </c>
      <c r="R84" t="str">
        <f t="shared" si="20"/>
        <v/>
      </c>
      <c r="S84" t="str">
        <f t="shared" si="27"/>
        <v/>
      </c>
      <c r="W84" s="125">
        <v>3865</v>
      </c>
      <c r="X84" s="277" t="s">
        <v>6614</v>
      </c>
      <c r="Z84" s="125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40" t="str">
        <f>IF(C85="","",VLOOKUP('OPĆI DIO'!$C$1,'OPĆI DIO'!$N$4:$W$137,10,FALSE))</f>
        <v/>
      </c>
      <c r="B85" s="40" t="str">
        <f>IF(C85="","",VLOOKUP('OPĆI DIO'!$C$1,'OPĆI DIO'!$N$4:$W$137,9,FALSE))</f>
        <v/>
      </c>
      <c r="C85" s="45"/>
      <c r="D85" s="40" t="str">
        <f t="shared" si="14"/>
        <v/>
      </c>
      <c r="E85" s="45"/>
      <c r="F85" s="40" t="str">
        <f t="shared" si="24"/>
        <v/>
      </c>
      <c r="G85" s="216"/>
      <c r="H85" s="40" t="str">
        <f t="shared" si="15"/>
        <v/>
      </c>
      <c r="I85" s="40" t="str">
        <f t="shared" si="16"/>
        <v/>
      </c>
      <c r="J85" s="75"/>
      <c r="K85" s="75"/>
      <c r="L85" s="75"/>
      <c r="M85" s="268"/>
      <c r="N85" t="str">
        <f>IF(C85="","",'OPĆI DIO'!$C$1)</f>
        <v/>
      </c>
      <c r="O85" t="str">
        <f t="shared" si="25"/>
        <v/>
      </c>
      <c r="P85" t="str">
        <f t="shared" si="26"/>
        <v/>
      </c>
      <c r="Q85" t="str">
        <f t="shared" si="19"/>
        <v/>
      </c>
      <c r="R85" t="str">
        <f t="shared" si="20"/>
        <v/>
      </c>
      <c r="S85" t="str">
        <f t="shared" si="27"/>
        <v/>
      </c>
      <c r="W85">
        <v>4111</v>
      </c>
      <c r="X85" t="s">
        <v>154</v>
      </c>
      <c r="Z85" s="125" t="str">
        <f t="shared" ref="Z85:Z102" si="28">LEFT(W85,2)</f>
        <v>41</v>
      </c>
      <c r="AA85" t="str">
        <f t="shared" ref="AA85:AA119" si="29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40" t="str">
        <f>IF(C86="","",VLOOKUP('OPĆI DIO'!$C$1,'OPĆI DIO'!$N$4:$W$137,10,FALSE))</f>
        <v/>
      </c>
      <c r="B86" s="40" t="str">
        <f>IF(C86="","",VLOOKUP('OPĆI DIO'!$C$1,'OPĆI DIO'!$N$4:$W$137,9,FALSE))</f>
        <v/>
      </c>
      <c r="C86" s="45"/>
      <c r="D86" s="40" t="str">
        <f t="shared" si="14"/>
        <v/>
      </c>
      <c r="E86" s="45"/>
      <c r="F86" s="40" t="str">
        <f t="shared" si="24"/>
        <v/>
      </c>
      <c r="G86" s="216"/>
      <c r="H86" s="40" t="str">
        <f t="shared" si="15"/>
        <v/>
      </c>
      <c r="I86" s="40" t="str">
        <f t="shared" si="16"/>
        <v/>
      </c>
      <c r="J86" s="75"/>
      <c r="K86" s="75"/>
      <c r="L86" s="75"/>
      <c r="M86" s="268"/>
      <c r="N86" t="str">
        <f>IF(C86="","",'OPĆI DIO'!$C$1)</f>
        <v/>
      </c>
      <c r="O86" t="str">
        <f t="shared" si="25"/>
        <v/>
      </c>
      <c r="P86" t="str">
        <f t="shared" si="26"/>
        <v/>
      </c>
      <c r="Q86" t="str">
        <f t="shared" si="19"/>
        <v/>
      </c>
      <c r="R86" t="str">
        <f t="shared" si="20"/>
        <v/>
      </c>
      <c r="S86" t="str">
        <f t="shared" si="27"/>
        <v/>
      </c>
      <c r="W86">
        <v>4113</v>
      </c>
      <c r="X86" t="s">
        <v>188</v>
      </c>
      <c r="Z86" s="125" t="str">
        <f t="shared" si="28"/>
        <v>41</v>
      </c>
      <c r="AA86" t="str">
        <f t="shared" si="29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40" t="str">
        <f>IF(C87="","",VLOOKUP('OPĆI DIO'!$C$1,'OPĆI DIO'!$N$4:$W$137,10,FALSE))</f>
        <v/>
      </c>
      <c r="B87" s="40" t="str">
        <f>IF(C87="","",VLOOKUP('OPĆI DIO'!$C$1,'OPĆI DIO'!$N$4:$W$137,9,FALSE))</f>
        <v/>
      </c>
      <c r="C87" s="45"/>
      <c r="D87" s="40" t="str">
        <f t="shared" si="14"/>
        <v/>
      </c>
      <c r="E87" s="45"/>
      <c r="F87" s="40" t="str">
        <f t="shared" si="24"/>
        <v/>
      </c>
      <c r="G87" s="216"/>
      <c r="H87" s="40" t="str">
        <f t="shared" si="15"/>
        <v/>
      </c>
      <c r="I87" s="40" t="str">
        <f t="shared" si="16"/>
        <v/>
      </c>
      <c r="J87" s="75"/>
      <c r="K87" s="75"/>
      <c r="L87" s="75"/>
      <c r="M87" s="268"/>
      <c r="N87" t="str">
        <f>IF(C87="","",'OPĆI DIO'!$C$1)</f>
        <v/>
      </c>
      <c r="O87" t="str">
        <f t="shared" si="25"/>
        <v/>
      </c>
      <c r="P87" t="str">
        <f t="shared" si="26"/>
        <v/>
      </c>
      <c r="Q87" t="str">
        <f t="shared" si="19"/>
        <v/>
      </c>
      <c r="R87" t="str">
        <f t="shared" si="20"/>
        <v/>
      </c>
      <c r="S87" t="str">
        <f t="shared" si="27"/>
        <v/>
      </c>
      <c r="W87">
        <v>4122</v>
      </c>
      <c r="X87" t="s">
        <v>155</v>
      </c>
      <c r="Z87" s="125" t="str">
        <f t="shared" si="28"/>
        <v>41</v>
      </c>
      <c r="AA87" t="str">
        <f t="shared" si="29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40" t="str">
        <f>IF(C88="","",VLOOKUP('OPĆI DIO'!$C$1,'OPĆI DIO'!$N$4:$W$137,10,FALSE))</f>
        <v/>
      </c>
      <c r="B88" s="40" t="str">
        <f>IF(C88="","",VLOOKUP('OPĆI DIO'!$C$1,'OPĆI DIO'!$N$4:$W$137,9,FALSE))</f>
        <v/>
      </c>
      <c r="C88" s="45"/>
      <c r="D88" s="40" t="str">
        <f t="shared" si="14"/>
        <v/>
      </c>
      <c r="E88" s="45"/>
      <c r="F88" s="40" t="str">
        <f t="shared" si="13"/>
        <v/>
      </c>
      <c r="G88" s="216"/>
      <c r="H88" s="40" t="str">
        <f t="shared" si="15"/>
        <v/>
      </c>
      <c r="I88" s="40" t="str">
        <f t="shared" si="16"/>
        <v/>
      </c>
      <c r="J88" s="75"/>
      <c r="K88" s="75"/>
      <c r="L88" s="75"/>
      <c r="M88" s="268"/>
      <c r="N88" t="str">
        <f>IF(C88="","",'OPĆI DIO'!$C$1)</f>
        <v/>
      </c>
      <c r="O88" t="str">
        <f t="shared" si="17"/>
        <v/>
      </c>
      <c r="P88" t="str">
        <f t="shared" si="18"/>
        <v/>
      </c>
      <c r="Q88" t="str">
        <f t="shared" si="19"/>
        <v/>
      </c>
      <c r="R88" t="str">
        <f t="shared" si="20"/>
        <v/>
      </c>
      <c r="S88" t="str">
        <f t="shared" si="21"/>
        <v/>
      </c>
      <c r="W88">
        <v>4123</v>
      </c>
      <c r="X88" t="s">
        <v>126</v>
      </c>
      <c r="Z88" s="125" t="str">
        <f t="shared" si="28"/>
        <v>41</v>
      </c>
      <c r="AA88" t="str">
        <f t="shared" si="29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40" t="str">
        <f>IF(C89="","",VLOOKUP('OPĆI DIO'!$C$1,'OPĆI DIO'!$N$4:$W$137,10,FALSE))</f>
        <v/>
      </c>
      <c r="B89" s="40" t="str">
        <f>IF(C89="","",VLOOKUP('OPĆI DIO'!$C$1,'OPĆI DIO'!$N$4:$W$137,9,FALSE))</f>
        <v/>
      </c>
      <c r="C89" s="45"/>
      <c r="D89" s="40" t="str">
        <f t="shared" si="14"/>
        <v/>
      </c>
      <c r="E89" s="45"/>
      <c r="F89" s="40" t="str">
        <f t="shared" si="13"/>
        <v/>
      </c>
      <c r="G89" s="216"/>
      <c r="H89" s="40" t="str">
        <f t="shared" si="15"/>
        <v/>
      </c>
      <c r="I89" s="40" t="str">
        <f t="shared" si="16"/>
        <v/>
      </c>
      <c r="J89" s="75"/>
      <c r="K89" s="75"/>
      <c r="L89" s="75"/>
      <c r="M89" s="268"/>
      <c r="N89" t="str">
        <f>IF(C89="","",'OPĆI DIO'!$C$1)</f>
        <v/>
      </c>
      <c r="O89" t="str">
        <f t="shared" si="17"/>
        <v/>
      </c>
      <c r="P89" t="str">
        <f t="shared" si="18"/>
        <v/>
      </c>
      <c r="Q89" t="str">
        <f t="shared" si="19"/>
        <v/>
      </c>
      <c r="R89" t="str">
        <f t="shared" si="20"/>
        <v/>
      </c>
      <c r="S89" t="str">
        <f t="shared" si="21"/>
        <v/>
      </c>
      <c r="W89">
        <v>4124</v>
      </c>
      <c r="X89" t="s">
        <v>112</v>
      </c>
      <c r="Z89" s="125" t="str">
        <f t="shared" si="28"/>
        <v>41</v>
      </c>
      <c r="AA89" t="str">
        <f t="shared" si="29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40" t="str">
        <f>IF(C90="","",VLOOKUP('OPĆI DIO'!$C$1,'OPĆI DIO'!$N$4:$W$137,10,FALSE))</f>
        <v/>
      </c>
      <c r="B90" s="40" t="str">
        <f>IF(C90="","",VLOOKUP('OPĆI DIO'!$C$1,'OPĆI DIO'!$N$4:$W$137,9,FALSE))</f>
        <v/>
      </c>
      <c r="C90" s="45"/>
      <c r="D90" s="40" t="str">
        <f t="shared" si="14"/>
        <v/>
      </c>
      <c r="E90" s="45"/>
      <c r="F90" s="40" t="str">
        <f t="shared" si="13"/>
        <v/>
      </c>
      <c r="G90" s="216"/>
      <c r="H90" s="40" t="str">
        <f t="shared" si="15"/>
        <v/>
      </c>
      <c r="I90" s="40" t="str">
        <f t="shared" si="16"/>
        <v/>
      </c>
      <c r="J90" s="75"/>
      <c r="K90" s="75"/>
      <c r="L90" s="75"/>
      <c r="M90" s="268"/>
      <c r="N90" t="str">
        <f>IF(C90="","",'OPĆI DIO'!$C$1)</f>
        <v/>
      </c>
      <c r="O90" t="str">
        <f t="shared" si="17"/>
        <v/>
      </c>
      <c r="P90" t="str">
        <f t="shared" si="18"/>
        <v/>
      </c>
      <c r="Q90" t="str">
        <f t="shared" si="19"/>
        <v/>
      </c>
      <c r="R90" t="str">
        <f t="shared" si="20"/>
        <v/>
      </c>
      <c r="S90" t="str">
        <f t="shared" si="21"/>
        <v/>
      </c>
      <c r="W90">
        <v>4126</v>
      </c>
      <c r="X90" t="s">
        <v>156</v>
      </c>
      <c r="Z90" s="125" t="str">
        <f t="shared" si="28"/>
        <v>41</v>
      </c>
      <c r="AA90" t="str">
        <f t="shared" si="29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40" t="str">
        <f>IF(C91="","",VLOOKUP('OPĆI DIO'!$C$1,'OPĆI DIO'!$N$4:$W$137,10,FALSE))</f>
        <v/>
      </c>
      <c r="B91" s="40" t="str">
        <f>IF(C91="","",VLOOKUP('OPĆI DIO'!$C$1,'OPĆI DIO'!$N$4:$W$137,9,FALSE))</f>
        <v/>
      </c>
      <c r="C91" s="45"/>
      <c r="D91" s="40" t="str">
        <f t="shared" si="14"/>
        <v/>
      </c>
      <c r="E91" s="45"/>
      <c r="F91" s="40" t="str">
        <f t="shared" si="13"/>
        <v/>
      </c>
      <c r="G91" s="216"/>
      <c r="H91" s="40" t="str">
        <f t="shared" si="15"/>
        <v/>
      </c>
      <c r="I91" s="40" t="str">
        <f t="shared" si="16"/>
        <v/>
      </c>
      <c r="J91" s="75"/>
      <c r="K91" s="75"/>
      <c r="L91" s="75"/>
      <c r="M91" s="268"/>
      <c r="N91" t="str">
        <f>IF(C91="","",'OPĆI DIO'!$C$1)</f>
        <v/>
      </c>
      <c r="O91" t="str">
        <f t="shared" si="17"/>
        <v/>
      </c>
      <c r="P91" t="str">
        <f t="shared" si="18"/>
        <v/>
      </c>
      <c r="Q91" t="str">
        <f t="shared" si="19"/>
        <v/>
      </c>
      <c r="R91" t="str">
        <f t="shared" si="20"/>
        <v/>
      </c>
      <c r="S91" t="str">
        <f t="shared" si="21"/>
        <v/>
      </c>
      <c r="W91">
        <v>4211</v>
      </c>
      <c r="X91" t="s">
        <v>170</v>
      </c>
      <c r="Z91" s="125" t="str">
        <f t="shared" si="28"/>
        <v>42</v>
      </c>
      <c r="AA91" t="str">
        <f t="shared" si="29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40" t="str">
        <f>IF(C92="","",VLOOKUP('OPĆI DIO'!$C$1,'OPĆI DIO'!$N$4:$W$137,10,FALSE))</f>
        <v/>
      </c>
      <c r="B92" s="40" t="str">
        <f>IF(C92="","",VLOOKUP('OPĆI DIO'!$C$1,'OPĆI DIO'!$N$4:$W$137,9,FALSE))</f>
        <v/>
      </c>
      <c r="C92" s="45"/>
      <c r="D92" s="40" t="str">
        <f t="shared" si="14"/>
        <v/>
      </c>
      <c r="E92" s="45"/>
      <c r="F92" s="40" t="str">
        <f t="shared" si="13"/>
        <v/>
      </c>
      <c r="G92" s="216"/>
      <c r="H92" s="40" t="str">
        <f t="shared" si="15"/>
        <v/>
      </c>
      <c r="I92" s="40" t="str">
        <f t="shared" si="16"/>
        <v/>
      </c>
      <c r="J92" s="75"/>
      <c r="K92" s="75"/>
      <c r="L92" s="75"/>
      <c r="M92" s="268"/>
      <c r="N92" t="str">
        <f>IF(C92="","",'OPĆI DIO'!$C$1)</f>
        <v/>
      </c>
      <c r="O92" t="str">
        <f t="shared" si="17"/>
        <v/>
      </c>
      <c r="P92" t="str">
        <f t="shared" si="18"/>
        <v/>
      </c>
      <c r="Q92" t="str">
        <f t="shared" si="19"/>
        <v/>
      </c>
      <c r="R92" t="str">
        <f t="shared" si="20"/>
        <v/>
      </c>
      <c r="S92" t="str">
        <f t="shared" si="21"/>
        <v/>
      </c>
      <c r="W92">
        <v>4212</v>
      </c>
      <c r="X92" t="s">
        <v>58</v>
      </c>
      <c r="Z92" s="125" t="str">
        <f t="shared" si="28"/>
        <v>42</v>
      </c>
      <c r="AA92" t="str">
        <f t="shared" si="29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40" t="str">
        <f>IF(C93="","",VLOOKUP('OPĆI DIO'!$C$1,'OPĆI DIO'!$N$4:$W$137,10,FALSE))</f>
        <v/>
      </c>
      <c r="B93" s="40" t="str">
        <f>IF(C93="","",VLOOKUP('OPĆI DIO'!$C$1,'OPĆI DIO'!$N$4:$W$137,9,FALSE))</f>
        <v/>
      </c>
      <c r="C93" s="45"/>
      <c r="D93" s="40" t="str">
        <f t="shared" si="14"/>
        <v/>
      </c>
      <c r="E93" s="45"/>
      <c r="F93" s="40" t="str">
        <f t="shared" si="13"/>
        <v/>
      </c>
      <c r="G93" s="216"/>
      <c r="H93" s="40" t="str">
        <f t="shared" si="15"/>
        <v/>
      </c>
      <c r="I93" s="40" t="str">
        <f t="shared" si="16"/>
        <v/>
      </c>
      <c r="J93" s="75"/>
      <c r="K93" s="75"/>
      <c r="L93" s="75"/>
      <c r="M93" s="268"/>
      <c r="N93" t="str">
        <f>IF(C93="","",'OPĆI DIO'!$C$1)</f>
        <v/>
      </c>
      <c r="O93" t="str">
        <f t="shared" si="17"/>
        <v/>
      </c>
      <c r="P93" t="str">
        <f t="shared" si="18"/>
        <v/>
      </c>
      <c r="Q93" t="str">
        <f t="shared" si="19"/>
        <v/>
      </c>
      <c r="R93" t="str">
        <f t="shared" si="20"/>
        <v/>
      </c>
      <c r="S93" t="str">
        <f t="shared" si="21"/>
        <v/>
      </c>
      <c r="W93">
        <v>4213</v>
      </c>
      <c r="X93" t="s">
        <v>157</v>
      </c>
      <c r="Z93" s="125" t="str">
        <f t="shared" si="28"/>
        <v>42</v>
      </c>
      <c r="AA93" t="str">
        <f t="shared" si="29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40" t="str">
        <f>IF(C94="","",VLOOKUP('OPĆI DIO'!$C$1,'OPĆI DIO'!$N$4:$W$137,10,FALSE))</f>
        <v/>
      </c>
      <c r="B94" s="40" t="str">
        <f>IF(C94="","",VLOOKUP('OPĆI DIO'!$C$1,'OPĆI DIO'!$N$4:$W$137,9,FALSE))</f>
        <v/>
      </c>
      <c r="C94" s="45"/>
      <c r="D94" s="40" t="str">
        <f t="shared" si="14"/>
        <v/>
      </c>
      <c r="E94" s="45"/>
      <c r="F94" s="40" t="str">
        <f t="shared" si="13"/>
        <v/>
      </c>
      <c r="G94" s="216"/>
      <c r="H94" s="40" t="str">
        <f t="shared" si="15"/>
        <v/>
      </c>
      <c r="I94" s="40" t="str">
        <f t="shared" si="16"/>
        <v/>
      </c>
      <c r="J94" s="75"/>
      <c r="K94" s="75"/>
      <c r="L94" s="75"/>
      <c r="M94" s="268"/>
      <c r="N94" t="str">
        <f>IF(C94="","",'OPĆI DIO'!$C$1)</f>
        <v/>
      </c>
      <c r="O94" t="str">
        <f t="shared" si="17"/>
        <v/>
      </c>
      <c r="P94" t="str">
        <f t="shared" si="18"/>
        <v/>
      </c>
      <c r="Q94" t="str">
        <f t="shared" si="19"/>
        <v/>
      </c>
      <c r="R94" t="str">
        <f t="shared" si="20"/>
        <v/>
      </c>
      <c r="S94" t="str">
        <f t="shared" si="21"/>
        <v/>
      </c>
      <c r="W94">
        <v>4214</v>
      </c>
      <c r="X94" t="s">
        <v>158</v>
      </c>
      <c r="Z94" s="125" t="str">
        <f t="shared" si="28"/>
        <v>42</v>
      </c>
      <c r="AA94" t="str">
        <f t="shared" si="29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40" t="str">
        <f>IF(C95="","",VLOOKUP('OPĆI DIO'!$C$1,'OPĆI DIO'!$N$4:$W$137,10,FALSE))</f>
        <v/>
      </c>
      <c r="B95" s="40" t="str">
        <f>IF(C95="","",VLOOKUP('OPĆI DIO'!$C$1,'OPĆI DIO'!$N$4:$W$137,9,FALSE))</f>
        <v/>
      </c>
      <c r="C95" s="45"/>
      <c r="D95" s="40" t="str">
        <f t="shared" si="14"/>
        <v/>
      </c>
      <c r="E95" s="45"/>
      <c r="F95" s="40" t="str">
        <f t="shared" si="13"/>
        <v/>
      </c>
      <c r="G95" s="216"/>
      <c r="H95" s="40" t="str">
        <f t="shared" si="15"/>
        <v/>
      </c>
      <c r="I95" s="40" t="str">
        <f t="shared" si="16"/>
        <v/>
      </c>
      <c r="J95" s="75"/>
      <c r="K95" s="75"/>
      <c r="L95" s="75"/>
      <c r="M95" s="268"/>
      <c r="N95" t="str">
        <f>IF(C95="","",'OPĆI DIO'!$C$1)</f>
        <v/>
      </c>
      <c r="O95" t="str">
        <f t="shared" si="17"/>
        <v/>
      </c>
      <c r="P95" t="str">
        <f t="shared" si="18"/>
        <v/>
      </c>
      <c r="Q95" t="str">
        <f t="shared" si="19"/>
        <v/>
      </c>
      <c r="R95" t="str">
        <f t="shared" si="20"/>
        <v/>
      </c>
      <c r="S95" t="str">
        <f t="shared" si="21"/>
        <v/>
      </c>
      <c r="W95">
        <v>4221</v>
      </c>
      <c r="X95" t="s">
        <v>93</v>
      </c>
      <c r="Z95" s="125" t="str">
        <f t="shared" si="28"/>
        <v>42</v>
      </c>
      <c r="AA95" t="str">
        <f t="shared" si="29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40" t="str">
        <f>IF(C96="","",VLOOKUP('OPĆI DIO'!$C$1,'OPĆI DIO'!$N$4:$W$137,10,FALSE))</f>
        <v/>
      </c>
      <c r="B96" s="40" t="str">
        <f>IF(C96="","",VLOOKUP('OPĆI DIO'!$C$1,'OPĆI DIO'!$N$4:$W$137,9,FALSE))</f>
        <v/>
      </c>
      <c r="C96" s="45"/>
      <c r="D96" s="40" t="str">
        <f t="shared" si="14"/>
        <v/>
      </c>
      <c r="E96" s="45"/>
      <c r="F96" s="40" t="str">
        <f t="shared" si="13"/>
        <v/>
      </c>
      <c r="G96" s="216"/>
      <c r="H96" s="40" t="str">
        <f t="shared" si="15"/>
        <v/>
      </c>
      <c r="I96" s="40" t="str">
        <f t="shared" si="16"/>
        <v/>
      </c>
      <c r="J96" s="75"/>
      <c r="K96" s="75"/>
      <c r="L96" s="75"/>
      <c r="M96" s="268"/>
      <c r="N96" t="str">
        <f>IF(C96="","",'OPĆI DIO'!$C$1)</f>
        <v/>
      </c>
      <c r="O96" t="str">
        <f t="shared" si="17"/>
        <v/>
      </c>
      <c r="P96" t="str">
        <f t="shared" si="18"/>
        <v/>
      </c>
      <c r="Q96" t="str">
        <f t="shared" si="19"/>
        <v/>
      </c>
      <c r="R96" t="str">
        <f t="shared" si="20"/>
        <v/>
      </c>
      <c r="S96" t="str">
        <f t="shared" si="21"/>
        <v/>
      </c>
      <c r="W96">
        <v>4222</v>
      </c>
      <c r="X96" t="s">
        <v>104</v>
      </c>
      <c r="Z96" s="125" t="str">
        <f t="shared" si="28"/>
        <v>42</v>
      </c>
      <c r="AA96" t="str">
        <f t="shared" si="29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40" t="str">
        <f>IF(C97="","",VLOOKUP('OPĆI DIO'!$C$1,'OPĆI DIO'!$N$4:$W$137,10,FALSE))</f>
        <v/>
      </c>
      <c r="B97" s="40" t="str">
        <f>IF(C97="","",VLOOKUP('OPĆI DIO'!$C$1,'OPĆI DIO'!$N$4:$W$137,9,FALSE))</f>
        <v/>
      </c>
      <c r="C97" s="45"/>
      <c r="D97" s="40" t="str">
        <f t="shared" si="14"/>
        <v/>
      </c>
      <c r="E97" s="45"/>
      <c r="F97" s="40" t="str">
        <f t="shared" si="13"/>
        <v/>
      </c>
      <c r="G97" s="216"/>
      <c r="H97" s="40" t="str">
        <f t="shared" si="15"/>
        <v/>
      </c>
      <c r="I97" s="40" t="str">
        <f t="shared" si="16"/>
        <v/>
      </c>
      <c r="J97" s="75"/>
      <c r="K97" s="75"/>
      <c r="L97" s="75"/>
      <c r="M97" s="268"/>
      <c r="N97" t="str">
        <f>IF(C97="","",'OPĆI DIO'!$C$1)</f>
        <v/>
      </c>
      <c r="O97" t="str">
        <f t="shared" si="17"/>
        <v/>
      </c>
      <c r="P97" t="str">
        <f t="shared" si="18"/>
        <v/>
      </c>
      <c r="Q97" t="str">
        <f t="shared" si="19"/>
        <v/>
      </c>
      <c r="R97" t="str">
        <f t="shared" si="20"/>
        <v/>
      </c>
      <c r="S97" t="str">
        <f t="shared" si="21"/>
        <v/>
      </c>
      <c r="W97">
        <v>4223</v>
      </c>
      <c r="X97" t="s">
        <v>117</v>
      </c>
      <c r="Z97" s="125" t="str">
        <f t="shared" si="28"/>
        <v>42</v>
      </c>
      <c r="AA97" t="str">
        <f t="shared" si="29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40" t="str">
        <f>IF(C98="","",VLOOKUP('OPĆI DIO'!$C$1,'OPĆI DIO'!$N$4:$W$137,10,FALSE))</f>
        <v/>
      </c>
      <c r="B98" s="40" t="str">
        <f>IF(C98="","",VLOOKUP('OPĆI DIO'!$C$1,'OPĆI DIO'!$N$4:$W$137,9,FALSE))</f>
        <v/>
      </c>
      <c r="C98" s="45"/>
      <c r="D98" s="40" t="str">
        <f t="shared" si="14"/>
        <v/>
      </c>
      <c r="E98" s="45"/>
      <c r="F98" s="40" t="str">
        <f t="shared" si="13"/>
        <v/>
      </c>
      <c r="G98" s="216"/>
      <c r="H98" s="40" t="str">
        <f t="shared" si="15"/>
        <v/>
      </c>
      <c r="I98" s="40" t="str">
        <f t="shared" si="16"/>
        <v/>
      </c>
      <c r="J98" s="75"/>
      <c r="K98" s="75"/>
      <c r="L98" s="75"/>
      <c r="M98" s="268"/>
      <c r="N98" t="str">
        <f>IF(C98="","",'OPĆI DIO'!$C$1)</f>
        <v/>
      </c>
      <c r="O98" t="str">
        <f t="shared" si="17"/>
        <v/>
      </c>
      <c r="P98" t="str">
        <f t="shared" si="18"/>
        <v/>
      </c>
      <c r="Q98" t="str">
        <f t="shared" si="19"/>
        <v/>
      </c>
      <c r="R98" t="str">
        <f t="shared" si="20"/>
        <v/>
      </c>
      <c r="S98" t="str">
        <f t="shared" si="21"/>
        <v/>
      </c>
      <c r="W98">
        <v>4224</v>
      </c>
      <c r="X98" t="s">
        <v>110</v>
      </c>
      <c r="Z98" s="125" t="str">
        <f t="shared" si="28"/>
        <v>42</v>
      </c>
      <c r="AA98" t="str">
        <f t="shared" si="29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40" t="str">
        <f>IF(C99="","",VLOOKUP('OPĆI DIO'!$C$1,'OPĆI DIO'!$N$4:$W$137,10,FALSE))</f>
        <v/>
      </c>
      <c r="B99" s="40" t="str">
        <f>IF(C99="","",VLOOKUP('OPĆI DIO'!$C$1,'OPĆI DIO'!$N$4:$W$137,9,FALSE))</f>
        <v/>
      </c>
      <c r="C99" s="45"/>
      <c r="D99" s="40" t="str">
        <f t="shared" si="14"/>
        <v/>
      </c>
      <c r="E99" s="45"/>
      <c r="F99" s="40" t="str">
        <f t="shared" si="13"/>
        <v/>
      </c>
      <c r="G99" s="216"/>
      <c r="H99" s="40" t="str">
        <f t="shared" si="15"/>
        <v/>
      </c>
      <c r="I99" s="40" t="str">
        <f t="shared" si="16"/>
        <v/>
      </c>
      <c r="J99" s="75"/>
      <c r="K99" s="75"/>
      <c r="L99" s="75"/>
      <c r="M99" s="268"/>
      <c r="N99" t="str">
        <f>IF(C99="","",'OPĆI DIO'!$C$1)</f>
        <v/>
      </c>
      <c r="O99" t="str">
        <f t="shared" si="17"/>
        <v/>
      </c>
      <c r="P99" t="str">
        <f t="shared" si="18"/>
        <v/>
      </c>
      <c r="Q99" t="str">
        <f t="shared" si="19"/>
        <v/>
      </c>
      <c r="R99" t="str">
        <f t="shared" si="20"/>
        <v/>
      </c>
      <c r="S99" t="str">
        <f t="shared" si="21"/>
        <v/>
      </c>
      <c r="W99">
        <v>4225</v>
      </c>
      <c r="X99" s="277" t="s">
        <v>6615</v>
      </c>
      <c r="Z99" s="125" t="str">
        <f t="shared" si="28"/>
        <v>42</v>
      </c>
      <c r="AA99" t="str">
        <f t="shared" si="29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40" t="str">
        <f>IF(C100="","",VLOOKUP('OPĆI DIO'!$C$1,'OPĆI DIO'!$N$4:$W$137,10,FALSE))</f>
        <v/>
      </c>
      <c r="B100" s="40" t="str">
        <f>IF(C100="","",VLOOKUP('OPĆI DIO'!$C$1,'OPĆI DIO'!$N$4:$W$137,9,FALSE))</f>
        <v/>
      </c>
      <c r="C100" s="45"/>
      <c r="D100" s="40" t="str">
        <f t="shared" si="14"/>
        <v/>
      </c>
      <c r="E100" s="45"/>
      <c r="F100" s="40" t="str">
        <f t="shared" si="13"/>
        <v/>
      </c>
      <c r="G100" s="216"/>
      <c r="H100" s="40" t="str">
        <f t="shared" si="15"/>
        <v/>
      </c>
      <c r="I100" s="40" t="str">
        <f t="shared" si="16"/>
        <v/>
      </c>
      <c r="J100" s="75"/>
      <c r="K100" s="75"/>
      <c r="L100" s="75"/>
      <c r="M100" s="268"/>
      <c r="N100" t="str">
        <f>IF(C100="","",'OPĆI DIO'!$C$1)</f>
        <v/>
      </c>
      <c r="O100" t="str">
        <f t="shared" si="17"/>
        <v/>
      </c>
      <c r="P100" t="str">
        <f t="shared" si="18"/>
        <v/>
      </c>
      <c r="Q100" t="str">
        <f t="shared" si="19"/>
        <v/>
      </c>
      <c r="R100" t="str">
        <f t="shared" si="20"/>
        <v/>
      </c>
      <c r="S100" t="str">
        <f t="shared" si="21"/>
        <v/>
      </c>
      <c r="W100">
        <v>4226</v>
      </c>
      <c r="X100" t="s">
        <v>159</v>
      </c>
      <c r="Z100" s="125" t="str">
        <f t="shared" si="28"/>
        <v>42</v>
      </c>
      <c r="AA100" t="str">
        <f t="shared" si="29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40" t="str">
        <f>IF(C101="","",VLOOKUP('OPĆI DIO'!$C$1,'OPĆI DIO'!$N$4:$W$137,10,FALSE))</f>
        <v/>
      </c>
      <c r="B101" s="40" t="str">
        <f>IF(C101="","",VLOOKUP('OPĆI DIO'!$C$1,'OPĆI DIO'!$N$4:$W$137,9,FALSE))</f>
        <v/>
      </c>
      <c r="C101" s="45"/>
      <c r="D101" s="40" t="str">
        <f t="shared" si="14"/>
        <v/>
      </c>
      <c r="E101" s="45"/>
      <c r="F101" s="40" t="str">
        <f t="shared" si="13"/>
        <v/>
      </c>
      <c r="G101" s="216"/>
      <c r="H101" s="40" t="str">
        <f t="shared" si="15"/>
        <v/>
      </c>
      <c r="I101" s="40" t="str">
        <f t="shared" si="16"/>
        <v/>
      </c>
      <c r="J101" s="75"/>
      <c r="K101" s="75"/>
      <c r="L101" s="75"/>
      <c r="M101" s="268"/>
      <c r="N101" t="str">
        <f>IF(C101="","",'OPĆI DIO'!$C$1)</f>
        <v/>
      </c>
      <c r="O101" t="str">
        <f t="shared" si="17"/>
        <v/>
      </c>
      <c r="P101" t="str">
        <f t="shared" si="18"/>
        <v/>
      </c>
      <c r="Q101" t="str">
        <f t="shared" si="19"/>
        <v/>
      </c>
      <c r="R101" t="str">
        <f t="shared" si="20"/>
        <v/>
      </c>
      <c r="S101" t="str">
        <f t="shared" si="21"/>
        <v/>
      </c>
      <c r="W101">
        <v>4227</v>
      </c>
      <c r="X101" t="s">
        <v>127</v>
      </c>
      <c r="Z101" s="125" t="str">
        <f t="shared" si="28"/>
        <v>42</v>
      </c>
      <c r="AA101" t="str">
        <f t="shared" si="29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40" t="str">
        <f>IF(C102="","",VLOOKUP('OPĆI DIO'!$C$1,'OPĆI DIO'!$N$4:$W$137,10,FALSE))</f>
        <v/>
      </c>
      <c r="B102" s="40" t="str">
        <f>IF(C102="","",VLOOKUP('OPĆI DIO'!$C$1,'OPĆI DIO'!$N$4:$W$137,9,FALSE))</f>
        <v/>
      </c>
      <c r="C102" s="45"/>
      <c r="D102" s="40" t="str">
        <f t="shared" si="14"/>
        <v/>
      </c>
      <c r="E102" s="45"/>
      <c r="F102" s="40" t="str">
        <f t="shared" si="13"/>
        <v/>
      </c>
      <c r="G102" s="216"/>
      <c r="H102" s="40" t="str">
        <f t="shared" si="15"/>
        <v/>
      </c>
      <c r="I102" s="40" t="str">
        <f t="shared" si="16"/>
        <v/>
      </c>
      <c r="J102" s="75"/>
      <c r="K102" s="75"/>
      <c r="L102" s="75"/>
      <c r="M102" s="268"/>
      <c r="N102" t="str">
        <f>IF(C102="","",'OPĆI DIO'!$C$1)</f>
        <v/>
      </c>
      <c r="O102" t="str">
        <f t="shared" si="17"/>
        <v/>
      </c>
      <c r="P102" t="str">
        <f t="shared" si="18"/>
        <v/>
      </c>
      <c r="Q102" t="str">
        <f t="shared" si="19"/>
        <v/>
      </c>
      <c r="R102" t="str">
        <f t="shared" si="20"/>
        <v/>
      </c>
      <c r="S102" t="str">
        <f t="shared" si="21"/>
        <v/>
      </c>
      <c r="W102">
        <v>4231</v>
      </c>
      <c r="X102" t="s">
        <v>160</v>
      </c>
      <c r="Z102" s="125" t="str">
        <f t="shared" si="28"/>
        <v>42</v>
      </c>
      <c r="AA102" t="str">
        <f t="shared" si="29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40" t="str">
        <f>IF(C103="","",VLOOKUP('OPĆI DIO'!$C$1,'OPĆI DIO'!$N$4:$W$137,10,FALSE))</f>
        <v/>
      </c>
      <c r="B103" s="40" t="str">
        <f>IF(C103="","",VLOOKUP('OPĆI DIO'!$C$1,'OPĆI DIO'!$N$4:$W$137,9,FALSE))</f>
        <v/>
      </c>
      <c r="C103" s="45"/>
      <c r="D103" s="40" t="str">
        <f t="shared" si="14"/>
        <v/>
      </c>
      <c r="E103" s="45"/>
      <c r="F103" s="40" t="str">
        <f t="shared" si="13"/>
        <v/>
      </c>
      <c r="G103" s="216"/>
      <c r="H103" s="40" t="str">
        <f t="shared" si="15"/>
        <v/>
      </c>
      <c r="I103" s="40" t="str">
        <f t="shared" si="16"/>
        <v/>
      </c>
      <c r="J103" s="75"/>
      <c r="K103" s="75"/>
      <c r="L103" s="75"/>
      <c r="M103" s="268"/>
      <c r="N103" t="str">
        <f>IF(C103="","",'OPĆI DIO'!$C$1)</f>
        <v/>
      </c>
      <c r="O103" t="str">
        <f t="shared" si="17"/>
        <v/>
      </c>
      <c r="P103" t="str">
        <f t="shared" si="18"/>
        <v/>
      </c>
      <c r="Q103" t="str">
        <f t="shared" si="19"/>
        <v/>
      </c>
      <c r="R103" t="str">
        <f t="shared" si="20"/>
        <v/>
      </c>
      <c r="S103" t="str">
        <f t="shared" si="21"/>
        <v/>
      </c>
      <c r="W103">
        <v>4233</v>
      </c>
      <c r="X103" t="s">
        <v>168</v>
      </c>
      <c r="Z103" s="125" t="str">
        <f t="shared" ref="Z103:Z129" si="30">LEFT(W103,2)</f>
        <v>42</v>
      </c>
      <c r="AA103" t="str">
        <f t="shared" si="29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40" t="str">
        <f>IF(C104="","",VLOOKUP('OPĆI DIO'!$C$1,'OPĆI DIO'!$N$4:$W$137,10,FALSE))</f>
        <v/>
      </c>
      <c r="B104" s="40" t="str">
        <f>IF(C104="","",VLOOKUP('OPĆI DIO'!$C$1,'OPĆI DIO'!$N$4:$W$137,9,FALSE))</f>
        <v/>
      </c>
      <c r="C104" s="45"/>
      <c r="D104" s="40" t="str">
        <f t="shared" si="14"/>
        <v/>
      </c>
      <c r="E104" s="45"/>
      <c r="F104" s="40" t="str">
        <f t="shared" si="13"/>
        <v/>
      </c>
      <c r="G104" s="216"/>
      <c r="H104" s="40" t="str">
        <f t="shared" si="15"/>
        <v/>
      </c>
      <c r="I104" s="40" t="str">
        <f t="shared" si="16"/>
        <v/>
      </c>
      <c r="J104" s="75"/>
      <c r="K104" s="75"/>
      <c r="L104" s="75"/>
      <c r="M104" s="268"/>
      <c r="N104" t="str">
        <f>IF(C104="","",'OPĆI DIO'!$C$1)</f>
        <v/>
      </c>
      <c r="O104" t="str">
        <f t="shared" si="17"/>
        <v/>
      </c>
      <c r="P104" t="str">
        <f t="shared" si="18"/>
        <v/>
      </c>
      <c r="Q104" t="str">
        <f t="shared" si="19"/>
        <v/>
      </c>
      <c r="R104" t="str">
        <f t="shared" si="20"/>
        <v/>
      </c>
      <c r="S104" t="str">
        <f t="shared" si="21"/>
        <v/>
      </c>
      <c r="W104">
        <v>4241</v>
      </c>
      <c r="X104" t="s">
        <v>105</v>
      </c>
      <c r="Z104" s="125" t="str">
        <f t="shared" si="30"/>
        <v>42</v>
      </c>
      <c r="AA104" t="str">
        <f t="shared" si="29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40" t="str">
        <f>IF(C105="","",VLOOKUP('OPĆI DIO'!$C$1,'OPĆI DIO'!$N$4:$W$137,10,FALSE))</f>
        <v/>
      </c>
      <c r="B105" s="40" t="str">
        <f>IF(C105="","",VLOOKUP('OPĆI DIO'!$C$1,'OPĆI DIO'!$N$4:$W$137,9,FALSE))</f>
        <v/>
      </c>
      <c r="C105" s="45"/>
      <c r="D105" s="40" t="str">
        <f t="shared" si="14"/>
        <v/>
      </c>
      <c r="E105" s="45"/>
      <c r="F105" s="40" t="str">
        <f t="shared" si="13"/>
        <v/>
      </c>
      <c r="G105" s="216"/>
      <c r="H105" s="40" t="str">
        <f t="shared" si="15"/>
        <v/>
      </c>
      <c r="I105" s="40" t="str">
        <f t="shared" si="16"/>
        <v/>
      </c>
      <c r="J105" s="75"/>
      <c r="K105" s="75"/>
      <c r="L105" s="75"/>
      <c r="M105" s="268"/>
      <c r="N105" t="str">
        <f>IF(C105="","",'OPĆI DIO'!$C$1)</f>
        <v/>
      </c>
      <c r="O105" t="str">
        <f t="shared" si="17"/>
        <v/>
      </c>
      <c r="P105" t="str">
        <f t="shared" si="18"/>
        <v/>
      </c>
      <c r="Q105" t="str">
        <f t="shared" si="19"/>
        <v/>
      </c>
      <c r="R105" t="str">
        <f t="shared" si="20"/>
        <v/>
      </c>
      <c r="S105" t="str">
        <f t="shared" si="21"/>
        <v/>
      </c>
      <c r="W105">
        <v>4242</v>
      </c>
      <c r="X105" t="s">
        <v>137</v>
      </c>
      <c r="Z105" s="125" t="str">
        <f t="shared" si="30"/>
        <v>42</v>
      </c>
      <c r="AA105" t="str">
        <f t="shared" si="29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.75" thickBot="1">
      <c r="A106" s="40" t="str">
        <f>IF(C106="","",VLOOKUP('OPĆI DIO'!$C$1,'OPĆI DIO'!$N$4:$W$137,10,FALSE))</f>
        <v/>
      </c>
      <c r="B106" s="40" t="str">
        <f>IF(C106="","",VLOOKUP('OPĆI DIO'!$C$1,'OPĆI DIO'!$N$4:$W$137,9,FALSE))</f>
        <v/>
      </c>
      <c r="C106" s="214"/>
      <c r="D106" s="40" t="str">
        <f t="shared" si="14"/>
        <v/>
      </c>
      <c r="E106" s="214"/>
      <c r="F106" s="40" t="str">
        <f t="shared" si="13"/>
        <v/>
      </c>
      <c r="G106" s="216"/>
      <c r="H106" s="40" t="str">
        <f t="shared" si="15"/>
        <v/>
      </c>
      <c r="I106" s="40" t="str">
        <f t="shared" si="16"/>
        <v/>
      </c>
      <c r="J106" s="75"/>
      <c r="K106" s="75"/>
      <c r="L106" s="75"/>
      <c r="M106" s="268"/>
      <c r="N106" t="str">
        <f>IF(C106="","",'OPĆI DIO'!$C$1)</f>
        <v/>
      </c>
      <c r="O106" t="str">
        <f t="shared" si="17"/>
        <v/>
      </c>
      <c r="P106" t="str">
        <f t="shared" si="18"/>
        <v/>
      </c>
      <c r="Q106" t="str">
        <f t="shared" si="19"/>
        <v/>
      </c>
      <c r="R106" t="str">
        <f t="shared" si="20"/>
        <v/>
      </c>
      <c r="S106" t="str">
        <f t="shared" si="21"/>
        <v/>
      </c>
      <c r="W106">
        <v>4244</v>
      </c>
      <c r="X106" t="s">
        <v>169</v>
      </c>
      <c r="Z106" s="125" t="str">
        <f t="shared" si="30"/>
        <v>42</v>
      </c>
      <c r="AA106" t="str">
        <f t="shared" si="29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40" t="str">
        <f>IF(C107="","",VLOOKUP('OPĆI DIO'!$C$1,'OPĆI DIO'!$N$4:$W$137,10,FALSE))</f>
        <v/>
      </c>
      <c r="B107" s="40" t="str">
        <f>IF(C107="","",VLOOKUP('OPĆI DIO'!$C$1,'OPĆI DIO'!$N$4:$W$137,9,FALSE))</f>
        <v/>
      </c>
      <c r="C107" s="45"/>
      <c r="D107" s="40" t="str">
        <f t="shared" si="14"/>
        <v/>
      </c>
      <c r="E107" s="45"/>
      <c r="F107" s="40" t="str">
        <f t="shared" si="13"/>
        <v/>
      </c>
      <c r="G107" s="76"/>
      <c r="H107" s="40" t="str">
        <f t="shared" si="15"/>
        <v/>
      </c>
      <c r="I107" s="40" t="str">
        <f t="shared" si="16"/>
        <v/>
      </c>
      <c r="J107" s="75"/>
      <c r="K107" s="75"/>
      <c r="L107" s="75"/>
      <c r="M107" s="268"/>
      <c r="N107" t="str">
        <f>IF(C107="","",'OPĆI DIO'!$C$1)</f>
        <v/>
      </c>
      <c r="O107" t="str">
        <f t="shared" si="17"/>
        <v/>
      </c>
      <c r="P107" t="str">
        <f t="shared" si="18"/>
        <v/>
      </c>
      <c r="Q107" t="str">
        <f t="shared" si="19"/>
        <v/>
      </c>
      <c r="R107" t="str">
        <f t="shared" si="20"/>
        <v/>
      </c>
      <c r="S107" t="str">
        <f t="shared" si="21"/>
        <v/>
      </c>
      <c r="W107">
        <v>4251</v>
      </c>
      <c r="X107" t="s">
        <v>161</v>
      </c>
      <c r="Z107" s="125" t="str">
        <f t="shared" si="30"/>
        <v>42</v>
      </c>
      <c r="AA107" t="str">
        <f t="shared" si="29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40" t="str">
        <f>IF(C108="","",VLOOKUP('OPĆI DIO'!$C$1,'OPĆI DIO'!$N$4:$W$137,10,FALSE))</f>
        <v/>
      </c>
      <c r="B108" s="40" t="str">
        <f>IF(C108="","",VLOOKUP('OPĆI DIO'!$C$1,'OPĆI DIO'!$N$4:$W$137,9,FALSE))</f>
        <v/>
      </c>
      <c r="C108" s="45"/>
      <c r="D108" s="40" t="str">
        <f t="shared" si="14"/>
        <v/>
      </c>
      <c r="E108" s="45"/>
      <c r="F108" s="40" t="str">
        <f t="shared" si="13"/>
        <v/>
      </c>
      <c r="G108" s="217"/>
      <c r="H108" s="40" t="str">
        <f t="shared" si="15"/>
        <v/>
      </c>
      <c r="I108" s="40" t="str">
        <f t="shared" si="16"/>
        <v/>
      </c>
      <c r="J108" s="75"/>
      <c r="K108" s="75"/>
      <c r="L108" s="75"/>
      <c r="M108" s="268"/>
      <c r="N108" t="str">
        <f>IF(C108="","",'OPĆI DIO'!$C$1)</f>
        <v/>
      </c>
      <c r="O108" t="str">
        <f t="shared" si="17"/>
        <v/>
      </c>
      <c r="P108" t="str">
        <f t="shared" si="18"/>
        <v/>
      </c>
      <c r="Q108" t="str">
        <f t="shared" si="19"/>
        <v/>
      </c>
      <c r="R108" t="str">
        <f t="shared" si="20"/>
        <v/>
      </c>
      <c r="S108" t="str">
        <f t="shared" si="21"/>
        <v/>
      </c>
      <c r="W108">
        <v>4252</v>
      </c>
      <c r="X108" t="s">
        <v>162</v>
      </c>
      <c r="Z108" s="125" t="str">
        <f t="shared" si="30"/>
        <v>42</v>
      </c>
      <c r="AA108" t="str">
        <f t="shared" si="29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40" t="str">
        <f>IF(C109="","",VLOOKUP('OPĆI DIO'!$C$1,'OPĆI DIO'!$N$4:$W$137,10,FALSE))</f>
        <v/>
      </c>
      <c r="B109" s="40" t="str">
        <f>IF(C109="","",VLOOKUP('OPĆI DIO'!$C$1,'OPĆI DIO'!$N$4:$W$137,9,FALSE))</f>
        <v/>
      </c>
      <c r="C109" s="45"/>
      <c r="D109" s="40" t="str">
        <f t="shared" si="14"/>
        <v/>
      </c>
      <c r="E109" s="215"/>
      <c r="F109" s="40" t="str">
        <f t="shared" si="13"/>
        <v/>
      </c>
      <c r="G109" s="216"/>
      <c r="H109" s="40" t="str">
        <f t="shared" si="15"/>
        <v/>
      </c>
      <c r="I109" s="40" t="str">
        <f t="shared" si="16"/>
        <v/>
      </c>
      <c r="J109" s="75"/>
      <c r="K109" s="75"/>
      <c r="L109" s="75"/>
      <c r="M109" s="268"/>
      <c r="N109" t="str">
        <f>IF(C109="","",'OPĆI DIO'!$C$1)</f>
        <v/>
      </c>
      <c r="O109" t="str">
        <f t="shared" si="17"/>
        <v/>
      </c>
      <c r="P109" t="str">
        <f t="shared" si="18"/>
        <v/>
      </c>
      <c r="Q109" t="str">
        <f t="shared" si="19"/>
        <v/>
      </c>
      <c r="R109" t="str">
        <f t="shared" si="20"/>
        <v/>
      </c>
      <c r="S109" t="str">
        <f t="shared" si="21"/>
        <v/>
      </c>
      <c r="W109">
        <v>4262</v>
      </c>
      <c r="X109" t="s">
        <v>106</v>
      </c>
      <c r="Z109" s="125" t="str">
        <f t="shared" si="30"/>
        <v>42</v>
      </c>
      <c r="AA109" t="str">
        <f t="shared" si="29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40" t="str">
        <f>IF(C110="","",VLOOKUP('OPĆI DIO'!$C$1,'OPĆI DIO'!$N$4:$W$137,10,FALSE))</f>
        <v/>
      </c>
      <c r="B110" s="40" t="str">
        <f>IF(C110="","",VLOOKUP('OPĆI DIO'!$C$1,'OPĆI DIO'!$N$4:$W$137,9,FALSE))</f>
        <v/>
      </c>
      <c r="C110" s="45"/>
      <c r="D110" s="40" t="str">
        <f t="shared" si="14"/>
        <v/>
      </c>
      <c r="E110" s="45"/>
      <c r="F110" s="40" t="str">
        <f t="shared" si="13"/>
        <v/>
      </c>
      <c r="G110" s="76"/>
      <c r="H110" s="40" t="str">
        <f t="shared" si="15"/>
        <v/>
      </c>
      <c r="I110" s="40" t="str">
        <f t="shared" si="16"/>
        <v/>
      </c>
      <c r="J110" s="75"/>
      <c r="K110" s="75"/>
      <c r="L110" s="75"/>
      <c r="M110" s="268"/>
      <c r="N110" t="str">
        <f>IF(C110="","",'OPĆI DIO'!$C$1)</f>
        <v/>
      </c>
      <c r="O110" t="str">
        <f t="shared" si="17"/>
        <v/>
      </c>
      <c r="P110" t="str">
        <f t="shared" si="18"/>
        <v/>
      </c>
      <c r="Q110" t="str">
        <f t="shared" si="19"/>
        <v/>
      </c>
      <c r="R110" t="str">
        <f t="shared" si="20"/>
        <v/>
      </c>
      <c r="S110" t="str">
        <f t="shared" si="21"/>
        <v/>
      </c>
      <c r="W110">
        <v>4263</v>
      </c>
      <c r="X110" t="s">
        <v>163</v>
      </c>
      <c r="Z110" s="125" t="str">
        <f t="shared" si="30"/>
        <v>42</v>
      </c>
      <c r="AA110" t="str">
        <f t="shared" si="29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40" t="str">
        <f>IF(C111="","",VLOOKUP('OPĆI DIO'!$C$1,'OPĆI DIO'!$N$4:$W$137,10,FALSE))</f>
        <v/>
      </c>
      <c r="B111" s="40" t="str">
        <f>IF(C111="","",VLOOKUP('OPĆI DIO'!$C$1,'OPĆI DIO'!$N$4:$W$137,9,FALSE))</f>
        <v/>
      </c>
      <c r="C111" s="45"/>
      <c r="D111" s="40" t="str">
        <f t="shared" si="14"/>
        <v/>
      </c>
      <c r="E111" s="45"/>
      <c r="F111" s="40" t="str">
        <f t="shared" si="13"/>
        <v/>
      </c>
      <c r="G111" s="76"/>
      <c r="H111" s="40" t="str">
        <f t="shared" si="15"/>
        <v/>
      </c>
      <c r="I111" s="40" t="str">
        <f t="shared" si="16"/>
        <v/>
      </c>
      <c r="J111" s="75"/>
      <c r="K111" s="75"/>
      <c r="L111" s="75"/>
      <c r="M111" s="268"/>
      <c r="N111" t="str">
        <f>IF(C111="","",'OPĆI DIO'!$C$1)</f>
        <v/>
      </c>
      <c r="O111" t="str">
        <f t="shared" si="17"/>
        <v/>
      </c>
      <c r="P111" t="str">
        <f t="shared" si="18"/>
        <v/>
      </c>
      <c r="Q111" t="str">
        <f t="shared" si="19"/>
        <v/>
      </c>
      <c r="R111" t="str">
        <f t="shared" si="20"/>
        <v/>
      </c>
      <c r="S111" t="str">
        <f t="shared" si="21"/>
        <v/>
      </c>
      <c r="W111">
        <v>4264</v>
      </c>
      <c r="X111" t="s">
        <v>118</v>
      </c>
      <c r="Z111" s="125" t="str">
        <f t="shared" si="30"/>
        <v>42</v>
      </c>
      <c r="AA111" t="str">
        <f t="shared" si="29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40" t="str">
        <f>IF(C112="","",VLOOKUP('OPĆI DIO'!$C$1,'OPĆI DIO'!$N$4:$W$137,10,FALSE))</f>
        <v/>
      </c>
      <c r="B112" s="40" t="str">
        <f>IF(C112="","",VLOOKUP('OPĆI DIO'!$C$1,'OPĆI DIO'!$N$4:$W$137,9,FALSE))</f>
        <v/>
      </c>
      <c r="C112" s="45"/>
      <c r="D112" s="40" t="str">
        <f t="shared" si="14"/>
        <v/>
      </c>
      <c r="E112" s="45"/>
      <c r="F112" s="40" t="str">
        <f t="shared" si="13"/>
        <v/>
      </c>
      <c r="G112" s="76"/>
      <c r="H112" s="40" t="str">
        <f t="shared" si="15"/>
        <v/>
      </c>
      <c r="I112" s="40" t="str">
        <f t="shared" si="16"/>
        <v/>
      </c>
      <c r="J112" s="75"/>
      <c r="K112" s="75"/>
      <c r="L112" s="75"/>
      <c r="M112" s="268"/>
      <c r="N112" t="str">
        <f>IF(C112="","",'OPĆI DIO'!$C$1)</f>
        <v/>
      </c>
      <c r="O112" t="str">
        <f t="shared" si="17"/>
        <v/>
      </c>
      <c r="P112" t="str">
        <f t="shared" si="18"/>
        <v/>
      </c>
      <c r="Q112" t="str">
        <f t="shared" si="19"/>
        <v/>
      </c>
      <c r="R112" t="str">
        <f t="shared" si="20"/>
        <v/>
      </c>
      <c r="S112" t="str">
        <f t="shared" si="21"/>
        <v/>
      </c>
      <c r="W112">
        <v>4312</v>
      </c>
      <c r="X112" t="s">
        <v>120</v>
      </c>
      <c r="Z112" s="125" t="str">
        <f t="shared" si="30"/>
        <v>43</v>
      </c>
      <c r="AA112" t="str">
        <f t="shared" si="29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40" t="str">
        <f>IF(C113="","",VLOOKUP('OPĆI DIO'!$C$1,'OPĆI DIO'!$N$4:$W$137,10,FALSE))</f>
        <v/>
      </c>
      <c r="B113" s="40" t="str">
        <f>IF(C113="","",VLOOKUP('OPĆI DIO'!$C$1,'OPĆI DIO'!$N$4:$W$137,9,FALSE))</f>
        <v/>
      </c>
      <c r="C113" s="45"/>
      <c r="D113" s="40" t="str">
        <f t="shared" si="14"/>
        <v/>
      </c>
      <c r="E113" s="45"/>
      <c r="F113" s="40" t="str">
        <f t="shared" si="13"/>
        <v/>
      </c>
      <c r="G113" s="76"/>
      <c r="H113" s="40" t="str">
        <f t="shared" si="15"/>
        <v/>
      </c>
      <c r="I113" s="40" t="str">
        <f t="shared" si="16"/>
        <v/>
      </c>
      <c r="J113" s="75"/>
      <c r="K113" s="75"/>
      <c r="L113" s="75"/>
      <c r="M113" s="268"/>
      <c r="N113" t="str">
        <f>IF(C113="","",'OPĆI DIO'!$C$1)</f>
        <v/>
      </c>
      <c r="O113" t="str">
        <f t="shared" si="17"/>
        <v/>
      </c>
      <c r="P113" t="str">
        <f t="shared" si="18"/>
        <v/>
      </c>
      <c r="Q113" t="str">
        <f t="shared" si="19"/>
        <v/>
      </c>
      <c r="R113" t="str">
        <f t="shared" si="20"/>
        <v/>
      </c>
      <c r="S113" t="str">
        <f t="shared" si="21"/>
        <v/>
      </c>
      <c r="W113">
        <v>4411</v>
      </c>
      <c r="X113" t="s">
        <v>164</v>
      </c>
      <c r="Z113" s="125" t="str">
        <f t="shared" si="30"/>
        <v>44</v>
      </c>
      <c r="AA113" t="str">
        <f t="shared" si="29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40" t="str">
        <f>IF(C114="","",VLOOKUP('OPĆI DIO'!$C$1,'OPĆI DIO'!$N$4:$W$137,10,FALSE))</f>
        <v/>
      </c>
      <c r="B114" s="40" t="str">
        <f>IF(C114="","",VLOOKUP('OPĆI DIO'!$C$1,'OPĆI DIO'!$N$4:$W$137,9,FALSE))</f>
        <v/>
      </c>
      <c r="C114" s="45"/>
      <c r="D114" s="40" t="str">
        <f t="shared" si="14"/>
        <v/>
      </c>
      <c r="E114" s="45"/>
      <c r="F114" s="40" t="str">
        <f t="shared" si="13"/>
        <v/>
      </c>
      <c r="G114" s="76"/>
      <c r="H114" s="40" t="str">
        <f t="shared" si="15"/>
        <v/>
      </c>
      <c r="I114" s="40" t="str">
        <f t="shared" si="16"/>
        <v/>
      </c>
      <c r="J114" s="75"/>
      <c r="K114" s="75"/>
      <c r="L114" s="75"/>
      <c r="M114" s="268"/>
      <c r="N114" t="str">
        <f>IF(C114="","",'OPĆI DIO'!$C$1)</f>
        <v/>
      </c>
      <c r="O114" t="str">
        <f t="shared" si="17"/>
        <v/>
      </c>
      <c r="P114" t="str">
        <f t="shared" si="18"/>
        <v/>
      </c>
      <c r="Q114" t="str">
        <f t="shared" si="19"/>
        <v/>
      </c>
      <c r="R114" t="str">
        <f t="shared" si="20"/>
        <v/>
      </c>
      <c r="S114" t="str">
        <f t="shared" si="21"/>
        <v/>
      </c>
      <c r="W114">
        <v>4511</v>
      </c>
      <c r="X114" t="s">
        <v>119</v>
      </c>
      <c r="Z114" s="125" t="str">
        <f t="shared" si="30"/>
        <v>45</v>
      </c>
      <c r="AA114" t="str">
        <f t="shared" si="29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40" t="str">
        <f>IF(C115="","",VLOOKUP('OPĆI DIO'!$C$1,'OPĆI DIO'!$N$4:$W$137,10,FALSE))</f>
        <v/>
      </c>
      <c r="B115" s="40" t="str">
        <f>IF(C115="","",VLOOKUP('OPĆI DIO'!$C$1,'OPĆI DIO'!$N$4:$W$137,9,FALSE))</f>
        <v/>
      </c>
      <c r="C115" s="45"/>
      <c r="D115" s="40" t="str">
        <f t="shared" si="14"/>
        <v/>
      </c>
      <c r="E115" s="45"/>
      <c r="F115" s="40" t="str">
        <f t="shared" si="13"/>
        <v/>
      </c>
      <c r="G115" s="76"/>
      <c r="H115" s="40" t="str">
        <f t="shared" si="15"/>
        <v/>
      </c>
      <c r="I115" s="40" t="str">
        <f t="shared" si="16"/>
        <v/>
      </c>
      <c r="J115" s="75"/>
      <c r="K115" s="75"/>
      <c r="L115" s="75"/>
      <c r="M115" s="268"/>
      <c r="N115" t="str">
        <f>IF(C115="","",'OPĆI DIO'!$C$1)</f>
        <v/>
      </c>
      <c r="O115" t="str">
        <f t="shared" si="17"/>
        <v/>
      </c>
      <c r="P115" t="str">
        <f t="shared" si="18"/>
        <v/>
      </c>
      <c r="Q115" t="str">
        <f t="shared" si="19"/>
        <v/>
      </c>
      <c r="R115" t="str">
        <f t="shared" si="20"/>
        <v/>
      </c>
      <c r="S115" t="str">
        <f t="shared" si="21"/>
        <v/>
      </c>
      <c r="W115">
        <v>4521</v>
      </c>
      <c r="X115" t="s">
        <v>138</v>
      </c>
      <c r="Z115" s="125" t="str">
        <f t="shared" si="30"/>
        <v>45</v>
      </c>
      <c r="AA115" t="str">
        <f t="shared" si="29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40" t="str">
        <f>IF(C116="","",VLOOKUP('OPĆI DIO'!$C$1,'OPĆI DIO'!$N$4:$W$137,10,FALSE))</f>
        <v/>
      </c>
      <c r="B116" s="40" t="str">
        <f>IF(C116="","",VLOOKUP('OPĆI DIO'!$C$1,'OPĆI DIO'!$N$4:$W$137,9,FALSE))</f>
        <v/>
      </c>
      <c r="C116" s="45"/>
      <c r="D116" s="40" t="str">
        <f t="shared" si="14"/>
        <v/>
      </c>
      <c r="E116" s="45"/>
      <c r="F116" s="40" t="str">
        <f t="shared" si="13"/>
        <v/>
      </c>
      <c r="G116" s="76"/>
      <c r="H116" s="40" t="str">
        <f t="shared" si="15"/>
        <v/>
      </c>
      <c r="I116" s="40" t="str">
        <f t="shared" si="16"/>
        <v/>
      </c>
      <c r="J116" s="75"/>
      <c r="K116" s="75"/>
      <c r="L116" s="75"/>
      <c r="M116" s="268"/>
      <c r="N116" t="str">
        <f>IF(C116="","",'OPĆI DIO'!$C$1)</f>
        <v/>
      </c>
      <c r="O116" t="str">
        <f t="shared" si="17"/>
        <v/>
      </c>
      <c r="P116" t="str">
        <f t="shared" si="18"/>
        <v/>
      </c>
      <c r="Q116" t="str">
        <f t="shared" si="19"/>
        <v/>
      </c>
      <c r="R116" t="str">
        <f t="shared" si="20"/>
        <v/>
      </c>
      <c r="S116" t="str">
        <f t="shared" si="21"/>
        <v/>
      </c>
      <c r="W116">
        <v>4531</v>
      </c>
      <c r="X116" t="s">
        <v>181</v>
      </c>
      <c r="Z116" s="125" t="str">
        <f t="shared" si="30"/>
        <v>45</v>
      </c>
      <c r="AA116" t="str">
        <f t="shared" si="29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40" t="str">
        <f>IF(C117="","",VLOOKUP('OPĆI DIO'!$C$1,'OPĆI DIO'!$N$4:$W$137,10,FALSE))</f>
        <v/>
      </c>
      <c r="B117" s="40" t="str">
        <f>IF(C117="","",VLOOKUP('OPĆI DIO'!$C$1,'OPĆI DIO'!$N$4:$W$137,9,FALSE))</f>
        <v/>
      </c>
      <c r="C117" s="45"/>
      <c r="D117" s="40" t="str">
        <f t="shared" si="14"/>
        <v/>
      </c>
      <c r="E117" s="45"/>
      <c r="F117" s="40" t="str">
        <f t="shared" si="13"/>
        <v/>
      </c>
      <c r="G117" s="76"/>
      <c r="H117" s="40" t="str">
        <f t="shared" si="15"/>
        <v/>
      </c>
      <c r="I117" s="40" t="str">
        <f t="shared" si="16"/>
        <v/>
      </c>
      <c r="J117" s="75"/>
      <c r="K117" s="75"/>
      <c r="L117" s="75"/>
      <c r="M117" s="268"/>
      <c r="N117" t="str">
        <f>IF(C117="","",'OPĆI DIO'!$C$1)</f>
        <v/>
      </c>
      <c r="O117" t="str">
        <f t="shared" si="17"/>
        <v/>
      </c>
      <c r="P117" t="str">
        <f t="shared" si="18"/>
        <v/>
      </c>
      <c r="Q117" t="str">
        <f t="shared" si="19"/>
        <v/>
      </c>
      <c r="R117" t="str">
        <f t="shared" si="20"/>
        <v/>
      </c>
      <c r="S117" t="str">
        <f t="shared" si="21"/>
        <v/>
      </c>
      <c r="W117">
        <v>4541</v>
      </c>
      <c r="X117" t="s">
        <v>133</v>
      </c>
      <c r="Z117" s="125" t="str">
        <f t="shared" si="30"/>
        <v>45</v>
      </c>
      <c r="AA117" t="str">
        <f t="shared" si="29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40" t="str">
        <f>IF(C118="","",VLOOKUP('OPĆI DIO'!$C$1,'OPĆI DIO'!$N$4:$W$137,10,FALSE))</f>
        <v/>
      </c>
      <c r="B118" s="40" t="str">
        <f>IF(C118="","",VLOOKUP('OPĆI DIO'!$C$1,'OPĆI DIO'!$N$4:$W$137,9,FALSE))</f>
        <v/>
      </c>
      <c r="C118" s="45"/>
      <c r="D118" s="40" t="str">
        <f t="shared" si="14"/>
        <v/>
      </c>
      <c r="E118" s="45"/>
      <c r="F118" s="40" t="str">
        <f t="shared" si="13"/>
        <v/>
      </c>
      <c r="G118" s="76"/>
      <c r="H118" s="40" t="str">
        <f t="shared" si="15"/>
        <v/>
      </c>
      <c r="I118" s="40" t="str">
        <f t="shared" si="16"/>
        <v/>
      </c>
      <c r="J118" s="75"/>
      <c r="K118" s="75"/>
      <c r="L118" s="75"/>
      <c r="M118" s="268"/>
      <c r="N118" t="str">
        <f>IF(C118="","",'OPĆI DIO'!$C$1)</f>
        <v/>
      </c>
      <c r="O118" t="str">
        <f t="shared" si="17"/>
        <v/>
      </c>
      <c r="P118" t="str">
        <f t="shared" si="18"/>
        <v/>
      </c>
      <c r="Q118" t="str">
        <f t="shared" si="19"/>
        <v/>
      </c>
      <c r="R118" t="str">
        <f t="shared" si="20"/>
        <v/>
      </c>
      <c r="S118" t="str">
        <f t="shared" si="21"/>
        <v/>
      </c>
      <c r="W118">
        <v>5121</v>
      </c>
      <c r="X118" t="s">
        <v>189</v>
      </c>
      <c r="Z118" s="125" t="str">
        <f t="shared" si="30"/>
        <v>51</v>
      </c>
      <c r="AA118" t="str">
        <f t="shared" si="29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40" t="str">
        <f>IF(C119="","",VLOOKUP('OPĆI DIO'!$C$1,'OPĆI DIO'!$N$4:$W$137,10,FALSE))</f>
        <v/>
      </c>
      <c r="B119" s="40" t="str">
        <f>IF(C119="","",VLOOKUP('OPĆI DIO'!$C$1,'OPĆI DIO'!$N$4:$W$137,9,FALSE))</f>
        <v/>
      </c>
      <c r="C119" s="45"/>
      <c r="D119" s="40" t="str">
        <f t="shared" si="14"/>
        <v/>
      </c>
      <c r="E119" s="45"/>
      <c r="F119" s="40" t="str">
        <f t="shared" si="13"/>
        <v/>
      </c>
      <c r="G119" s="76"/>
      <c r="H119" s="40" t="str">
        <f t="shared" si="15"/>
        <v/>
      </c>
      <c r="I119" s="40" t="str">
        <f t="shared" si="16"/>
        <v/>
      </c>
      <c r="J119" s="75"/>
      <c r="K119" s="75"/>
      <c r="L119" s="75"/>
      <c r="M119" s="268"/>
      <c r="N119" t="str">
        <f>IF(C119="","",'OPĆI DIO'!$C$1)</f>
        <v/>
      </c>
      <c r="O119" t="str">
        <f t="shared" si="17"/>
        <v/>
      </c>
      <c r="P119" t="str">
        <f t="shared" si="18"/>
        <v/>
      </c>
      <c r="Q119" t="str">
        <f t="shared" si="19"/>
        <v/>
      </c>
      <c r="R119" t="str">
        <f t="shared" si="20"/>
        <v/>
      </c>
      <c r="S119" t="str">
        <f t="shared" si="21"/>
        <v/>
      </c>
      <c r="W119">
        <v>5443</v>
      </c>
      <c r="X119" t="s">
        <v>165</v>
      </c>
      <c r="Z119" s="125" t="str">
        <f t="shared" si="30"/>
        <v>54</v>
      </c>
      <c r="AA119" t="str">
        <f t="shared" si="29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40" t="str">
        <f>IF(C120="","",VLOOKUP('OPĆI DIO'!$C$1,'OPĆI DIO'!$N$4:$W$137,10,FALSE))</f>
        <v/>
      </c>
      <c r="B120" s="40" t="str">
        <f>IF(C120="","",VLOOKUP('OPĆI DIO'!$C$1,'OPĆI DIO'!$N$4:$W$137,9,FALSE))</f>
        <v/>
      </c>
      <c r="C120" s="45"/>
      <c r="D120" s="40" t="str">
        <f t="shared" si="14"/>
        <v/>
      </c>
      <c r="E120" s="45"/>
      <c r="F120" s="40" t="str">
        <f t="shared" si="13"/>
        <v/>
      </c>
      <c r="G120" s="76"/>
      <c r="H120" s="40" t="str">
        <f t="shared" si="15"/>
        <v/>
      </c>
      <c r="I120" s="40" t="str">
        <f t="shared" si="16"/>
        <v/>
      </c>
      <c r="J120" s="75"/>
      <c r="K120" s="75"/>
      <c r="L120" s="75"/>
      <c r="M120" s="268"/>
      <c r="N120" t="str">
        <f>IF(C120="","",'OPĆI DIO'!$C$1)</f>
        <v/>
      </c>
      <c r="O120" t="str">
        <f t="shared" si="17"/>
        <v/>
      </c>
      <c r="P120" t="str">
        <f t="shared" si="18"/>
        <v/>
      </c>
      <c r="Q120" t="str">
        <f t="shared" si="19"/>
        <v/>
      </c>
      <c r="R120" t="str">
        <f t="shared" si="20"/>
        <v/>
      </c>
      <c r="S120" t="str">
        <f t="shared" si="21"/>
        <v/>
      </c>
      <c r="W120">
        <v>5121</v>
      </c>
      <c r="X120" t="s">
        <v>625</v>
      </c>
      <c r="Z120" s="125" t="str">
        <f t="shared" si="30"/>
        <v>51</v>
      </c>
      <c r="AA120" t="str">
        <f t="shared" ref="AA120:AA129" si="31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40" t="str">
        <f>IF(C121="","",VLOOKUP('OPĆI DIO'!$C$1,'OPĆI DIO'!$N$4:$W$137,10,FALSE))</f>
        <v/>
      </c>
      <c r="B121" s="40" t="str">
        <f>IF(C121="","",VLOOKUP('OPĆI DIO'!$C$1,'OPĆI DIO'!$N$4:$W$137,9,FALSE))</f>
        <v/>
      </c>
      <c r="C121" s="45"/>
      <c r="D121" s="40" t="str">
        <f t="shared" si="14"/>
        <v/>
      </c>
      <c r="E121" s="45"/>
      <c r="F121" s="40" t="str">
        <f t="shared" si="13"/>
        <v/>
      </c>
      <c r="G121" s="76"/>
      <c r="H121" s="40" t="str">
        <f t="shared" si="15"/>
        <v/>
      </c>
      <c r="I121" s="40" t="str">
        <f t="shared" si="16"/>
        <v/>
      </c>
      <c r="J121" s="75"/>
      <c r="K121" s="75"/>
      <c r="L121" s="75"/>
      <c r="M121" s="268"/>
      <c r="N121" t="str">
        <f>IF(C121="","",'OPĆI DIO'!$C$1)</f>
        <v/>
      </c>
      <c r="O121" t="str">
        <f t="shared" si="17"/>
        <v/>
      </c>
      <c r="P121" t="str">
        <f t="shared" si="18"/>
        <v/>
      </c>
      <c r="Q121" t="str">
        <f t="shared" si="19"/>
        <v/>
      </c>
      <c r="R121" t="str">
        <f t="shared" si="20"/>
        <v/>
      </c>
      <c r="S121" t="str">
        <f t="shared" si="21"/>
        <v/>
      </c>
      <c r="W121">
        <v>5122</v>
      </c>
      <c r="X121" t="s">
        <v>626</v>
      </c>
      <c r="Z121" s="125" t="str">
        <f t="shared" si="30"/>
        <v>51</v>
      </c>
      <c r="AA121" t="str">
        <f t="shared" si="31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40" t="str">
        <f>IF(C122="","",VLOOKUP('OPĆI DIO'!$C$1,'OPĆI DIO'!$N$4:$W$137,10,FALSE))</f>
        <v/>
      </c>
      <c r="B122" s="40" t="str">
        <f>IF(C122="","",VLOOKUP('OPĆI DIO'!$C$1,'OPĆI DIO'!$N$4:$W$137,9,FALSE))</f>
        <v/>
      </c>
      <c r="C122" s="45"/>
      <c r="D122" s="40" t="str">
        <f t="shared" si="14"/>
        <v/>
      </c>
      <c r="E122" s="45"/>
      <c r="F122" s="40" t="str">
        <f t="shared" si="13"/>
        <v/>
      </c>
      <c r="G122" s="76"/>
      <c r="H122" s="40" t="str">
        <f t="shared" si="15"/>
        <v/>
      </c>
      <c r="I122" s="40" t="str">
        <f t="shared" si="16"/>
        <v/>
      </c>
      <c r="J122" s="75"/>
      <c r="K122" s="75"/>
      <c r="L122" s="75"/>
      <c r="M122" s="268"/>
      <c r="N122" t="str">
        <f>IF(C122="","",'OPĆI DIO'!$C$1)</f>
        <v/>
      </c>
      <c r="O122" t="str">
        <f t="shared" si="17"/>
        <v/>
      </c>
      <c r="P122" t="str">
        <f t="shared" si="18"/>
        <v/>
      </c>
      <c r="Q122" t="str">
        <f t="shared" si="19"/>
        <v/>
      </c>
      <c r="R122" t="str">
        <f t="shared" si="20"/>
        <v/>
      </c>
      <c r="S122" t="str">
        <f t="shared" si="21"/>
        <v/>
      </c>
      <c r="W122">
        <v>5141</v>
      </c>
      <c r="X122" t="s">
        <v>627</v>
      </c>
      <c r="Z122" s="125" t="str">
        <f t="shared" si="30"/>
        <v>51</v>
      </c>
      <c r="AA122" t="str">
        <f t="shared" si="31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40" t="str">
        <f>IF(C123="","",VLOOKUP('OPĆI DIO'!$C$1,'OPĆI DIO'!$N$4:$W$137,10,FALSE))</f>
        <v/>
      </c>
      <c r="B123" s="40" t="str">
        <f>IF(C123="","",VLOOKUP('OPĆI DIO'!$C$1,'OPĆI DIO'!$N$4:$W$137,9,FALSE))</f>
        <v/>
      </c>
      <c r="C123" s="45"/>
      <c r="D123" s="40" t="str">
        <f t="shared" si="14"/>
        <v/>
      </c>
      <c r="E123" s="45"/>
      <c r="F123" s="40" t="str">
        <f t="shared" si="13"/>
        <v/>
      </c>
      <c r="G123" s="76"/>
      <c r="H123" s="40" t="str">
        <f t="shared" si="15"/>
        <v/>
      </c>
      <c r="I123" s="40" t="str">
        <f t="shared" si="16"/>
        <v/>
      </c>
      <c r="J123" s="75"/>
      <c r="K123" s="75"/>
      <c r="L123" s="75"/>
      <c r="M123" s="268"/>
      <c r="N123" t="str">
        <f>IF(C123="","",'OPĆI DIO'!$C$1)</f>
        <v/>
      </c>
      <c r="O123" t="str">
        <f t="shared" si="17"/>
        <v/>
      </c>
      <c r="P123" t="str">
        <f t="shared" si="18"/>
        <v/>
      </c>
      <c r="Q123" t="str">
        <f t="shared" si="19"/>
        <v/>
      </c>
      <c r="R123" t="str">
        <f t="shared" si="20"/>
        <v/>
      </c>
      <c r="S123" t="str">
        <f t="shared" si="21"/>
        <v/>
      </c>
      <c r="W123">
        <v>5183</v>
      </c>
      <c r="X123" t="s">
        <v>629</v>
      </c>
      <c r="Z123" s="125" t="str">
        <f t="shared" si="30"/>
        <v>51</v>
      </c>
      <c r="AA123" t="str">
        <f t="shared" si="31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4"/>
        <v/>
      </c>
      <c r="E124" s="45"/>
      <c r="F124" s="40" t="str">
        <f t="shared" si="13"/>
        <v/>
      </c>
      <c r="G124" s="76"/>
      <c r="H124" s="40" t="str">
        <f t="shared" si="15"/>
        <v/>
      </c>
      <c r="I124" s="40" t="str">
        <f t="shared" si="16"/>
        <v/>
      </c>
      <c r="J124" s="75"/>
      <c r="K124" s="75"/>
      <c r="L124" s="75"/>
      <c r="M124" s="268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5" t="str">
        <f t="shared" si="30"/>
        <v>54</v>
      </c>
      <c r="AA124" t="str">
        <f t="shared" si="31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si="14"/>
        <v/>
      </c>
      <c r="E125" s="45"/>
      <c r="F125" s="40" t="str">
        <f t="shared" si="13"/>
        <v/>
      </c>
      <c r="G125" s="76"/>
      <c r="H125" s="40" t="str">
        <f t="shared" si="15"/>
        <v/>
      </c>
      <c r="I125" s="40" t="str">
        <f t="shared" si="16"/>
        <v/>
      </c>
      <c r="J125" s="75"/>
      <c r="K125" s="75"/>
      <c r="L125" s="75"/>
      <c r="M125" s="268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5" t="str">
        <f t="shared" si="30"/>
        <v>54</v>
      </c>
      <c r="AA125" t="str">
        <f t="shared" si="31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14"/>
        <v/>
      </c>
      <c r="E126" s="45"/>
      <c r="F126" s="40" t="str">
        <f t="shared" si="13"/>
        <v/>
      </c>
      <c r="G126" s="76"/>
      <c r="H126" s="40" t="str">
        <f t="shared" si="15"/>
        <v/>
      </c>
      <c r="I126" s="40" t="str">
        <f t="shared" si="16"/>
        <v/>
      </c>
      <c r="J126" s="75"/>
      <c r="K126" s="75"/>
      <c r="L126" s="75"/>
      <c r="M126" s="268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5" t="str">
        <f t="shared" si="30"/>
        <v>54</v>
      </c>
      <c r="AA126" t="str">
        <f t="shared" si="31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14"/>
        <v/>
      </c>
      <c r="E127" s="45"/>
      <c r="F127" s="40" t="str">
        <f t="shared" si="13"/>
        <v/>
      </c>
      <c r="G127" s="76"/>
      <c r="H127" s="40" t="str">
        <f t="shared" si="15"/>
        <v/>
      </c>
      <c r="I127" s="40" t="str">
        <f t="shared" si="16"/>
        <v/>
      </c>
      <c r="J127" s="75"/>
      <c r="K127" s="75"/>
      <c r="L127" s="75"/>
      <c r="M127" s="268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5" t="str">
        <f t="shared" si="30"/>
        <v>54</v>
      </c>
      <c r="AA127" t="str">
        <f t="shared" si="31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14"/>
        <v/>
      </c>
      <c r="E128" s="45"/>
      <c r="F128" s="40" t="str">
        <f t="shared" si="13"/>
        <v/>
      </c>
      <c r="G128" s="76"/>
      <c r="H128" s="40" t="str">
        <f t="shared" si="15"/>
        <v/>
      </c>
      <c r="I128" s="40" t="str">
        <f t="shared" si="16"/>
        <v/>
      </c>
      <c r="J128" s="75"/>
      <c r="K128" s="75"/>
      <c r="L128" s="75"/>
      <c r="M128" s="268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5" t="str">
        <f t="shared" si="30"/>
        <v>54</v>
      </c>
      <c r="AA128" t="str">
        <f t="shared" si="31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14"/>
        <v/>
      </c>
      <c r="E129" s="45"/>
      <c r="F129" s="40" t="str">
        <f t="shared" si="13"/>
        <v/>
      </c>
      <c r="G129" s="76"/>
      <c r="H129" s="40" t="str">
        <f t="shared" si="15"/>
        <v/>
      </c>
      <c r="I129" s="40" t="str">
        <f t="shared" si="16"/>
        <v/>
      </c>
      <c r="J129" s="75"/>
      <c r="K129" s="75"/>
      <c r="L129" s="75"/>
      <c r="M129" s="268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5" t="str">
        <f t="shared" si="30"/>
        <v>54</v>
      </c>
      <c r="AA129" t="str">
        <f t="shared" si="31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14"/>
        <v/>
      </c>
      <c r="E130" s="45"/>
      <c r="F130" s="40" t="str">
        <f t="shared" si="13"/>
        <v/>
      </c>
      <c r="G130" s="76"/>
      <c r="H130" s="40" t="str">
        <f t="shared" si="15"/>
        <v/>
      </c>
      <c r="I130" s="40" t="str">
        <f t="shared" si="16"/>
        <v/>
      </c>
      <c r="J130" s="75"/>
      <c r="K130" s="75"/>
      <c r="L130" s="75"/>
      <c r="M130" s="268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14"/>
        <v/>
      </c>
      <c r="E131" s="45"/>
      <c r="F131" s="40" t="str">
        <f t="shared" ref="F131:F194" si="32">IFERROR(VLOOKUP(E131,$W$5:$Y$129,2,FALSE),"")</f>
        <v/>
      </c>
      <c r="G131" s="76"/>
      <c r="H131" s="40" t="str">
        <f t="shared" si="15"/>
        <v/>
      </c>
      <c r="I131" s="40" t="str">
        <f t="shared" si="16"/>
        <v/>
      </c>
      <c r="J131" s="75"/>
      <c r="K131" s="75"/>
      <c r="L131" s="75"/>
      <c r="M131" s="268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ref="D132:D195" si="33">IFERROR(VLOOKUP(C132,$T$6:$U$23,2,FALSE),"")</f>
        <v/>
      </c>
      <c r="E132" s="45"/>
      <c r="F132" s="40" t="str">
        <f t="shared" si="32"/>
        <v/>
      </c>
      <c r="G132" s="76"/>
      <c r="H132" s="40" t="str">
        <f t="shared" ref="H132:H195" si="34">IFERROR(VLOOKUP(G132,$AC$6:$AD$353,2,FALSE),"")</f>
        <v/>
      </c>
      <c r="I132" s="40" t="str">
        <f t="shared" ref="I132:I195" si="35">IFERROR(VLOOKUP(G132,$AC$6:$AG$353,3,FALSE),"")</f>
        <v/>
      </c>
      <c r="J132" s="75"/>
      <c r="K132" s="75"/>
      <c r="L132" s="75"/>
      <c r="M132" s="268"/>
      <c r="N132" t="str">
        <f>IF(C132="","",'OPĆI DIO'!$C$1)</f>
        <v/>
      </c>
      <c r="O132" t="str">
        <f t="shared" ref="O132:O195" si="36">LEFT(E132,3)</f>
        <v/>
      </c>
      <c r="P132" t="str">
        <f t="shared" ref="P132:P195" si="37">LEFT(E132,2)</f>
        <v/>
      </c>
      <c r="Q132" t="str">
        <f t="shared" ref="Q132:Q195" si="38">LEFT(C132,3)</f>
        <v/>
      </c>
      <c r="R132" t="str">
        <f t="shared" ref="R132:R195" si="39">IF(S132="5",0,MID(I132,2,2))</f>
        <v/>
      </c>
      <c r="S132" t="str">
        <f t="shared" ref="S132:S195" si="40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33"/>
        <v/>
      </c>
      <c r="E133" s="45"/>
      <c r="F133" s="40" t="str">
        <f t="shared" si="32"/>
        <v/>
      </c>
      <c r="G133" s="76"/>
      <c r="H133" s="40" t="str">
        <f t="shared" si="34"/>
        <v/>
      </c>
      <c r="I133" s="40" t="str">
        <f t="shared" si="35"/>
        <v/>
      </c>
      <c r="J133" s="75"/>
      <c r="K133" s="75"/>
      <c r="L133" s="75"/>
      <c r="M133" s="268"/>
      <c r="N133" t="str">
        <f>IF(C133="","",'OPĆI DIO'!$C$1)</f>
        <v/>
      </c>
      <c r="O133" t="str">
        <f t="shared" si="36"/>
        <v/>
      </c>
      <c r="P133" t="str">
        <f t="shared" si="37"/>
        <v/>
      </c>
      <c r="Q133" t="str">
        <f t="shared" si="38"/>
        <v/>
      </c>
      <c r="R133" t="str">
        <f t="shared" si="39"/>
        <v/>
      </c>
      <c r="S133" t="str">
        <f t="shared" si="40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33"/>
        <v/>
      </c>
      <c r="E134" s="45"/>
      <c r="F134" s="40" t="str">
        <f t="shared" si="32"/>
        <v/>
      </c>
      <c r="G134" s="76"/>
      <c r="H134" s="40" t="str">
        <f t="shared" si="34"/>
        <v/>
      </c>
      <c r="I134" s="40" t="str">
        <f t="shared" si="35"/>
        <v/>
      </c>
      <c r="J134" s="75"/>
      <c r="K134" s="75"/>
      <c r="L134" s="75"/>
      <c r="M134" s="268"/>
      <c r="N134" t="str">
        <f>IF(C134="","",'OPĆI DIO'!$C$1)</f>
        <v/>
      </c>
      <c r="O134" t="str">
        <f t="shared" si="36"/>
        <v/>
      </c>
      <c r="P134" t="str">
        <f t="shared" si="37"/>
        <v/>
      </c>
      <c r="Q134" t="str">
        <f t="shared" si="38"/>
        <v/>
      </c>
      <c r="R134" t="str">
        <f t="shared" si="39"/>
        <v/>
      </c>
      <c r="S134" t="str">
        <f t="shared" si="40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33"/>
        <v/>
      </c>
      <c r="E135" s="45"/>
      <c r="F135" s="40" t="str">
        <f t="shared" si="32"/>
        <v/>
      </c>
      <c r="G135" s="76"/>
      <c r="H135" s="40" t="str">
        <f t="shared" si="34"/>
        <v/>
      </c>
      <c r="I135" s="40" t="str">
        <f t="shared" si="35"/>
        <v/>
      </c>
      <c r="J135" s="75"/>
      <c r="K135" s="75"/>
      <c r="L135" s="75"/>
      <c r="M135" s="268"/>
      <c r="N135" t="str">
        <f>IF(C135="","",'OPĆI DIO'!$C$1)</f>
        <v/>
      </c>
      <c r="O135" t="str">
        <f t="shared" si="36"/>
        <v/>
      </c>
      <c r="P135" t="str">
        <f t="shared" si="37"/>
        <v/>
      </c>
      <c r="Q135" t="str">
        <f t="shared" si="38"/>
        <v/>
      </c>
      <c r="R135" t="str">
        <f t="shared" si="39"/>
        <v/>
      </c>
      <c r="S135" t="str">
        <f t="shared" si="40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33"/>
        <v/>
      </c>
      <c r="E136" s="45"/>
      <c r="F136" s="40" t="str">
        <f t="shared" si="32"/>
        <v/>
      </c>
      <c r="G136" s="76"/>
      <c r="H136" s="40" t="str">
        <f t="shared" si="34"/>
        <v/>
      </c>
      <c r="I136" s="40" t="str">
        <f t="shared" si="35"/>
        <v/>
      </c>
      <c r="J136" s="75"/>
      <c r="K136" s="75"/>
      <c r="L136" s="75"/>
      <c r="M136" s="268"/>
      <c r="N136" t="str">
        <f>IF(C136="","",'OPĆI DIO'!$C$1)</f>
        <v/>
      </c>
      <c r="O136" t="str">
        <f t="shared" si="36"/>
        <v/>
      </c>
      <c r="P136" t="str">
        <f t="shared" si="37"/>
        <v/>
      </c>
      <c r="Q136" t="str">
        <f t="shared" si="38"/>
        <v/>
      </c>
      <c r="R136" t="str">
        <f t="shared" si="39"/>
        <v/>
      </c>
      <c r="S136" t="str">
        <f t="shared" si="40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33"/>
        <v/>
      </c>
      <c r="E137" s="45"/>
      <c r="F137" s="40" t="str">
        <f t="shared" si="32"/>
        <v/>
      </c>
      <c r="G137" s="76"/>
      <c r="H137" s="40" t="str">
        <f t="shared" si="34"/>
        <v/>
      </c>
      <c r="I137" s="40" t="str">
        <f t="shared" si="35"/>
        <v/>
      </c>
      <c r="J137" s="75"/>
      <c r="K137" s="75"/>
      <c r="L137" s="75"/>
      <c r="M137" s="268"/>
      <c r="N137" t="str">
        <f>IF(C137="","",'OPĆI DIO'!$C$1)</f>
        <v/>
      </c>
      <c r="O137" t="str">
        <f t="shared" si="36"/>
        <v/>
      </c>
      <c r="P137" t="str">
        <f t="shared" si="37"/>
        <v/>
      </c>
      <c r="Q137" t="str">
        <f t="shared" si="38"/>
        <v/>
      </c>
      <c r="R137" t="str">
        <f t="shared" si="39"/>
        <v/>
      </c>
      <c r="S137" t="str">
        <f t="shared" si="40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33"/>
        <v/>
      </c>
      <c r="E138" s="45"/>
      <c r="F138" s="40" t="str">
        <f t="shared" si="32"/>
        <v/>
      </c>
      <c r="G138" s="76"/>
      <c r="H138" s="40" t="str">
        <f t="shared" si="34"/>
        <v/>
      </c>
      <c r="I138" s="40" t="str">
        <f t="shared" si="35"/>
        <v/>
      </c>
      <c r="J138" s="75"/>
      <c r="K138" s="75"/>
      <c r="L138" s="75"/>
      <c r="M138" s="268"/>
      <c r="N138" t="str">
        <f>IF(C138="","",'OPĆI DIO'!$C$1)</f>
        <v/>
      </c>
      <c r="O138" t="str">
        <f t="shared" si="36"/>
        <v/>
      </c>
      <c r="P138" t="str">
        <f t="shared" si="37"/>
        <v/>
      </c>
      <c r="Q138" t="str">
        <f t="shared" si="38"/>
        <v/>
      </c>
      <c r="R138" t="str">
        <f t="shared" si="39"/>
        <v/>
      </c>
      <c r="S138" t="str">
        <f t="shared" si="40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33"/>
        <v/>
      </c>
      <c r="E139" s="45"/>
      <c r="F139" s="40" t="str">
        <f t="shared" si="32"/>
        <v/>
      </c>
      <c r="G139" s="76"/>
      <c r="H139" s="40" t="str">
        <f t="shared" si="34"/>
        <v/>
      </c>
      <c r="I139" s="40" t="str">
        <f t="shared" si="35"/>
        <v/>
      </c>
      <c r="J139" s="75"/>
      <c r="K139" s="75"/>
      <c r="L139" s="75"/>
      <c r="M139" s="268"/>
      <c r="N139" t="str">
        <f>IF(C139="","",'OPĆI DIO'!$C$1)</f>
        <v/>
      </c>
      <c r="O139" t="str">
        <f t="shared" si="36"/>
        <v/>
      </c>
      <c r="P139" t="str">
        <f t="shared" si="37"/>
        <v/>
      </c>
      <c r="Q139" t="str">
        <f t="shared" si="38"/>
        <v/>
      </c>
      <c r="R139" t="str">
        <f t="shared" si="39"/>
        <v/>
      </c>
      <c r="S139" t="str">
        <f t="shared" si="40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33"/>
        <v/>
      </c>
      <c r="E140" s="45"/>
      <c r="F140" s="40" t="str">
        <f t="shared" si="32"/>
        <v/>
      </c>
      <c r="G140" s="76"/>
      <c r="H140" s="40" t="str">
        <f t="shared" si="34"/>
        <v/>
      </c>
      <c r="I140" s="40" t="str">
        <f t="shared" si="35"/>
        <v/>
      </c>
      <c r="J140" s="75"/>
      <c r="K140" s="75"/>
      <c r="L140" s="75"/>
      <c r="M140" s="268"/>
      <c r="N140" t="str">
        <f>IF(C140="","",'OPĆI DIO'!$C$1)</f>
        <v/>
      </c>
      <c r="O140" t="str">
        <f t="shared" si="36"/>
        <v/>
      </c>
      <c r="P140" t="str">
        <f t="shared" si="37"/>
        <v/>
      </c>
      <c r="Q140" t="str">
        <f t="shared" si="38"/>
        <v/>
      </c>
      <c r="R140" t="str">
        <f t="shared" si="39"/>
        <v/>
      </c>
      <c r="S140" t="str">
        <f t="shared" si="40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33"/>
        <v/>
      </c>
      <c r="E141" s="45"/>
      <c r="F141" s="40" t="str">
        <f t="shared" si="32"/>
        <v/>
      </c>
      <c r="G141" s="76"/>
      <c r="H141" s="40" t="str">
        <f t="shared" si="34"/>
        <v/>
      </c>
      <c r="I141" s="40" t="str">
        <f t="shared" si="35"/>
        <v/>
      </c>
      <c r="J141" s="75"/>
      <c r="K141" s="75"/>
      <c r="L141" s="75"/>
      <c r="M141" s="268"/>
      <c r="N141" t="str">
        <f>IF(C141="","",'OPĆI DIO'!$C$1)</f>
        <v/>
      </c>
      <c r="O141" t="str">
        <f t="shared" si="36"/>
        <v/>
      </c>
      <c r="P141" t="str">
        <f t="shared" si="37"/>
        <v/>
      </c>
      <c r="Q141" t="str">
        <f t="shared" si="38"/>
        <v/>
      </c>
      <c r="R141" t="str">
        <f t="shared" si="39"/>
        <v/>
      </c>
      <c r="S141" t="str">
        <f t="shared" si="40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33"/>
        <v/>
      </c>
      <c r="E142" s="45"/>
      <c r="F142" s="40" t="str">
        <f t="shared" si="32"/>
        <v/>
      </c>
      <c r="G142" s="76"/>
      <c r="H142" s="40" t="str">
        <f t="shared" si="34"/>
        <v/>
      </c>
      <c r="I142" s="40" t="str">
        <f t="shared" si="35"/>
        <v/>
      </c>
      <c r="J142" s="75"/>
      <c r="K142" s="75"/>
      <c r="L142" s="75"/>
      <c r="M142" s="268"/>
      <c r="N142" t="str">
        <f>IF(C142="","",'OPĆI DIO'!$C$1)</f>
        <v/>
      </c>
      <c r="O142" t="str">
        <f t="shared" si="36"/>
        <v/>
      </c>
      <c r="P142" t="str">
        <f t="shared" si="37"/>
        <v/>
      </c>
      <c r="Q142" t="str">
        <f t="shared" si="38"/>
        <v/>
      </c>
      <c r="R142" t="str">
        <f t="shared" si="39"/>
        <v/>
      </c>
      <c r="S142" t="str">
        <f t="shared" si="40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33"/>
        <v/>
      </c>
      <c r="E143" s="45"/>
      <c r="F143" s="40" t="str">
        <f t="shared" si="32"/>
        <v/>
      </c>
      <c r="G143" s="76"/>
      <c r="H143" s="40" t="str">
        <f t="shared" si="34"/>
        <v/>
      </c>
      <c r="I143" s="40" t="str">
        <f t="shared" si="35"/>
        <v/>
      </c>
      <c r="J143" s="75"/>
      <c r="K143" s="75"/>
      <c r="L143" s="75"/>
      <c r="M143" s="268"/>
      <c r="N143" t="str">
        <f>IF(C143="","",'OPĆI DIO'!$C$1)</f>
        <v/>
      </c>
      <c r="O143" t="str">
        <f t="shared" si="36"/>
        <v/>
      </c>
      <c r="P143" t="str">
        <f t="shared" si="37"/>
        <v/>
      </c>
      <c r="Q143" t="str">
        <f t="shared" si="38"/>
        <v/>
      </c>
      <c r="R143" t="str">
        <f t="shared" si="39"/>
        <v/>
      </c>
      <c r="S143" t="str">
        <f t="shared" si="40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33"/>
        <v/>
      </c>
      <c r="E144" s="45"/>
      <c r="F144" s="40" t="str">
        <f t="shared" si="32"/>
        <v/>
      </c>
      <c r="G144" s="76"/>
      <c r="H144" s="40" t="str">
        <f t="shared" si="34"/>
        <v/>
      </c>
      <c r="I144" s="40" t="str">
        <f t="shared" si="35"/>
        <v/>
      </c>
      <c r="J144" s="75"/>
      <c r="K144" s="75"/>
      <c r="L144" s="75"/>
      <c r="M144" s="268"/>
      <c r="N144" t="str">
        <f>IF(C144="","",'OPĆI DIO'!$C$1)</f>
        <v/>
      </c>
      <c r="O144" t="str">
        <f t="shared" si="36"/>
        <v/>
      </c>
      <c r="P144" t="str">
        <f t="shared" si="37"/>
        <v/>
      </c>
      <c r="Q144" t="str">
        <f t="shared" si="38"/>
        <v/>
      </c>
      <c r="R144" t="str">
        <f t="shared" si="39"/>
        <v/>
      </c>
      <c r="S144" t="str">
        <f t="shared" si="40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33"/>
        <v/>
      </c>
      <c r="E145" s="45"/>
      <c r="F145" s="40" t="str">
        <f t="shared" si="32"/>
        <v/>
      </c>
      <c r="G145" s="76"/>
      <c r="H145" s="40" t="str">
        <f t="shared" si="34"/>
        <v/>
      </c>
      <c r="I145" s="40" t="str">
        <f t="shared" si="35"/>
        <v/>
      </c>
      <c r="J145" s="75"/>
      <c r="K145" s="75"/>
      <c r="L145" s="75"/>
      <c r="M145" s="268"/>
      <c r="N145" t="str">
        <f>IF(C145="","",'OPĆI DIO'!$C$1)</f>
        <v/>
      </c>
      <c r="O145" t="str">
        <f t="shared" si="36"/>
        <v/>
      </c>
      <c r="P145" t="str">
        <f t="shared" si="37"/>
        <v/>
      </c>
      <c r="Q145" t="str">
        <f t="shared" si="38"/>
        <v/>
      </c>
      <c r="R145" t="str">
        <f t="shared" si="39"/>
        <v/>
      </c>
      <c r="S145" t="str">
        <f t="shared" si="40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33"/>
        <v/>
      </c>
      <c r="E146" s="45"/>
      <c r="F146" s="40" t="str">
        <f t="shared" si="32"/>
        <v/>
      </c>
      <c r="G146" s="76"/>
      <c r="H146" s="40" t="str">
        <f t="shared" si="34"/>
        <v/>
      </c>
      <c r="I146" s="40" t="str">
        <f t="shared" si="35"/>
        <v/>
      </c>
      <c r="J146" s="75"/>
      <c r="K146" s="75"/>
      <c r="L146" s="75"/>
      <c r="M146" s="268"/>
      <c r="N146" t="str">
        <f>IF(C146="","",'OPĆI DIO'!$C$1)</f>
        <v/>
      </c>
      <c r="O146" t="str">
        <f t="shared" si="36"/>
        <v/>
      </c>
      <c r="P146" t="str">
        <f t="shared" si="37"/>
        <v/>
      </c>
      <c r="Q146" t="str">
        <f t="shared" si="38"/>
        <v/>
      </c>
      <c r="R146" t="str">
        <f t="shared" si="39"/>
        <v/>
      </c>
      <c r="S146" t="str">
        <f t="shared" si="40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33"/>
        <v/>
      </c>
      <c r="E147" s="45"/>
      <c r="F147" s="40" t="str">
        <f t="shared" si="32"/>
        <v/>
      </c>
      <c r="G147" s="76"/>
      <c r="H147" s="40" t="str">
        <f t="shared" si="34"/>
        <v/>
      </c>
      <c r="I147" s="40" t="str">
        <f t="shared" si="35"/>
        <v/>
      </c>
      <c r="J147" s="75"/>
      <c r="K147" s="75"/>
      <c r="L147" s="75"/>
      <c r="M147" s="268"/>
      <c r="N147" t="str">
        <f>IF(C147="","",'OPĆI DIO'!$C$1)</f>
        <v/>
      </c>
      <c r="O147" t="str">
        <f t="shared" si="36"/>
        <v/>
      </c>
      <c r="P147" t="str">
        <f t="shared" si="37"/>
        <v/>
      </c>
      <c r="Q147" t="str">
        <f t="shared" si="38"/>
        <v/>
      </c>
      <c r="R147" t="str">
        <f t="shared" si="39"/>
        <v/>
      </c>
      <c r="S147" t="str">
        <f t="shared" si="40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33"/>
        <v/>
      </c>
      <c r="E148" s="45"/>
      <c r="F148" s="40" t="str">
        <f t="shared" si="32"/>
        <v/>
      </c>
      <c r="G148" s="76"/>
      <c r="H148" s="40" t="str">
        <f t="shared" si="34"/>
        <v/>
      </c>
      <c r="I148" s="40" t="str">
        <f t="shared" si="35"/>
        <v/>
      </c>
      <c r="J148" s="75"/>
      <c r="K148" s="75"/>
      <c r="L148" s="75"/>
      <c r="M148" s="268"/>
      <c r="N148" t="str">
        <f>IF(C148="","",'OPĆI DIO'!$C$1)</f>
        <v/>
      </c>
      <c r="O148" t="str">
        <f t="shared" si="36"/>
        <v/>
      </c>
      <c r="P148" t="str">
        <f t="shared" si="37"/>
        <v/>
      </c>
      <c r="Q148" t="str">
        <f t="shared" si="38"/>
        <v/>
      </c>
      <c r="R148" t="str">
        <f t="shared" si="39"/>
        <v/>
      </c>
      <c r="S148" t="str">
        <f t="shared" si="40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33"/>
        <v/>
      </c>
      <c r="E149" s="45"/>
      <c r="F149" s="40" t="str">
        <f t="shared" si="32"/>
        <v/>
      </c>
      <c r="G149" s="76"/>
      <c r="H149" s="40" t="str">
        <f t="shared" si="34"/>
        <v/>
      </c>
      <c r="I149" s="40" t="str">
        <f t="shared" si="35"/>
        <v/>
      </c>
      <c r="J149" s="75"/>
      <c r="K149" s="75"/>
      <c r="L149" s="75"/>
      <c r="M149" s="268"/>
      <c r="N149" t="str">
        <f>IF(C149="","",'OPĆI DIO'!$C$1)</f>
        <v/>
      </c>
      <c r="O149" t="str">
        <f t="shared" si="36"/>
        <v/>
      </c>
      <c r="P149" t="str">
        <f t="shared" si="37"/>
        <v/>
      </c>
      <c r="Q149" t="str">
        <f t="shared" si="38"/>
        <v/>
      </c>
      <c r="R149" t="str">
        <f t="shared" si="39"/>
        <v/>
      </c>
      <c r="S149" t="str">
        <f t="shared" si="40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33"/>
        <v/>
      </c>
      <c r="E150" s="45"/>
      <c r="F150" s="40" t="str">
        <f t="shared" si="32"/>
        <v/>
      </c>
      <c r="G150" s="76"/>
      <c r="H150" s="40" t="str">
        <f t="shared" si="34"/>
        <v/>
      </c>
      <c r="I150" s="40" t="str">
        <f t="shared" si="35"/>
        <v/>
      </c>
      <c r="J150" s="75"/>
      <c r="K150" s="75"/>
      <c r="L150" s="75"/>
      <c r="M150" s="268"/>
      <c r="N150" t="str">
        <f>IF(C150="","",'OPĆI DIO'!$C$1)</f>
        <v/>
      </c>
      <c r="O150" t="str">
        <f t="shared" si="36"/>
        <v/>
      </c>
      <c r="P150" t="str">
        <f t="shared" si="37"/>
        <v/>
      </c>
      <c r="Q150" t="str">
        <f t="shared" si="38"/>
        <v/>
      </c>
      <c r="R150" t="str">
        <f t="shared" si="39"/>
        <v/>
      </c>
      <c r="S150" t="str">
        <f t="shared" si="40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33"/>
        <v/>
      </c>
      <c r="E151" s="45"/>
      <c r="F151" s="40" t="str">
        <f t="shared" si="32"/>
        <v/>
      </c>
      <c r="G151" s="76"/>
      <c r="H151" s="40" t="str">
        <f t="shared" si="34"/>
        <v/>
      </c>
      <c r="I151" s="40" t="str">
        <f t="shared" si="35"/>
        <v/>
      </c>
      <c r="J151" s="75"/>
      <c r="K151" s="75"/>
      <c r="L151" s="75"/>
      <c r="M151" s="268"/>
      <c r="N151" t="str">
        <f>IF(C151="","",'OPĆI DIO'!$C$1)</f>
        <v/>
      </c>
      <c r="O151" t="str">
        <f t="shared" si="36"/>
        <v/>
      </c>
      <c r="P151" t="str">
        <f t="shared" si="37"/>
        <v/>
      </c>
      <c r="Q151" t="str">
        <f t="shared" si="38"/>
        <v/>
      </c>
      <c r="R151" t="str">
        <f t="shared" si="39"/>
        <v/>
      </c>
      <c r="S151" t="str">
        <f t="shared" si="40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33"/>
        <v/>
      </c>
      <c r="E152" s="45"/>
      <c r="F152" s="40" t="str">
        <f t="shared" si="32"/>
        <v/>
      </c>
      <c r="G152" s="76"/>
      <c r="H152" s="40" t="str">
        <f t="shared" si="34"/>
        <v/>
      </c>
      <c r="I152" s="40" t="str">
        <f t="shared" si="35"/>
        <v/>
      </c>
      <c r="J152" s="75"/>
      <c r="K152" s="75"/>
      <c r="L152" s="75"/>
      <c r="M152" s="268"/>
      <c r="N152" t="str">
        <f>IF(C152="","",'OPĆI DIO'!$C$1)</f>
        <v/>
      </c>
      <c r="O152" t="str">
        <f t="shared" si="36"/>
        <v/>
      </c>
      <c r="P152" t="str">
        <f t="shared" si="37"/>
        <v/>
      </c>
      <c r="Q152" t="str">
        <f t="shared" si="38"/>
        <v/>
      </c>
      <c r="R152" t="str">
        <f t="shared" si="39"/>
        <v/>
      </c>
      <c r="S152" t="str">
        <f t="shared" si="40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33"/>
        <v/>
      </c>
      <c r="E153" s="45"/>
      <c r="F153" s="40" t="str">
        <f t="shared" si="32"/>
        <v/>
      </c>
      <c r="G153" s="76"/>
      <c r="H153" s="40" t="str">
        <f t="shared" si="34"/>
        <v/>
      </c>
      <c r="I153" s="40" t="str">
        <f t="shared" si="35"/>
        <v/>
      </c>
      <c r="J153" s="75"/>
      <c r="K153" s="75"/>
      <c r="L153" s="75"/>
      <c r="M153" s="268"/>
      <c r="N153" t="str">
        <f>IF(C153="","",'OPĆI DIO'!$C$1)</f>
        <v/>
      </c>
      <c r="O153" t="str">
        <f t="shared" si="36"/>
        <v/>
      </c>
      <c r="P153" t="str">
        <f t="shared" si="37"/>
        <v/>
      </c>
      <c r="Q153" t="str">
        <f t="shared" si="38"/>
        <v/>
      </c>
      <c r="R153" t="str">
        <f t="shared" si="39"/>
        <v/>
      </c>
      <c r="S153" t="str">
        <f t="shared" si="40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33"/>
        <v/>
      </c>
      <c r="E154" s="45"/>
      <c r="F154" s="40" t="str">
        <f t="shared" si="32"/>
        <v/>
      </c>
      <c r="G154" s="76"/>
      <c r="H154" s="40" t="str">
        <f t="shared" si="34"/>
        <v/>
      </c>
      <c r="I154" s="40" t="str">
        <f t="shared" si="35"/>
        <v/>
      </c>
      <c r="J154" s="75"/>
      <c r="K154" s="75"/>
      <c r="L154" s="75"/>
      <c r="M154" s="268"/>
      <c r="N154" t="str">
        <f>IF(C154="","",'OPĆI DIO'!$C$1)</f>
        <v/>
      </c>
      <c r="O154" t="str">
        <f t="shared" si="36"/>
        <v/>
      </c>
      <c r="P154" t="str">
        <f t="shared" si="37"/>
        <v/>
      </c>
      <c r="Q154" t="str">
        <f t="shared" si="38"/>
        <v/>
      </c>
      <c r="R154" t="str">
        <f t="shared" si="39"/>
        <v/>
      </c>
      <c r="S154" t="str">
        <f t="shared" si="40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33"/>
        <v/>
      </c>
      <c r="E155" s="45"/>
      <c r="F155" s="40" t="str">
        <f t="shared" si="32"/>
        <v/>
      </c>
      <c r="G155" s="76"/>
      <c r="H155" s="40" t="str">
        <f t="shared" si="34"/>
        <v/>
      </c>
      <c r="I155" s="40" t="str">
        <f t="shared" si="35"/>
        <v/>
      </c>
      <c r="J155" s="75"/>
      <c r="K155" s="75"/>
      <c r="L155" s="75"/>
      <c r="M155" s="268"/>
      <c r="N155" t="str">
        <f>IF(C155="","",'OPĆI DIO'!$C$1)</f>
        <v/>
      </c>
      <c r="O155" t="str">
        <f t="shared" si="36"/>
        <v/>
      </c>
      <c r="P155" t="str">
        <f t="shared" si="37"/>
        <v/>
      </c>
      <c r="Q155" t="str">
        <f t="shared" si="38"/>
        <v/>
      </c>
      <c r="R155" t="str">
        <f t="shared" si="39"/>
        <v/>
      </c>
      <c r="S155" t="str">
        <f t="shared" si="40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33"/>
        <v/>
      </c>
      <c r="E156" s="45"/>
      <c r="F156" s="40" t="str">
        <f t="shared" si="32"/>
        <v/>
      </c>
      <c r="G156" s="76"/>
      <c r="H156" s="40" t="str">
        <f t="shared" si="34"/>
        <v/>
      </c>
      <c r="I156" s="40" t="str">
        <f t="shared" si="35"/>
        <v/>
      </c>
      <c r="J156" s="75"/>
      <c r="K156" s="75"/>
      <c r="L156" s="75"/>
      <c r="M156" s="268"/>
      <c r="N156" t="str">
        <f>IF(C156="","",'OPĆI DIO'!$C$1)</f>
        <v/>
      </c>
      <c r="O156" t="str">
        <f t="shared" si="36"/>
        <v/>
      </c>
      <c r="P156" t="str">
        <f t="shared" si="37"/>
        <v/>
      </c>
      <c r="Q156" t="str">
        <f t="shared" si="38"/>
        <v/>
      </c>
      <c r="R156" t="str">
        <f t="shared" si="39"/>
        <v/>
      </c>
      <c r="S156" t="str">
        <f t="shared" si="40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33"/>
        <v/>
      </c>
      <c r="E157" s="45"/>
      <c r="F157" s="40" t="str">
        <f t="shared" si="32"/>
        <v/>
      </c>
      <c r="G157" s="76"/>
      <c r="H157" s="40" t="str">
        <f t="shared" si="34"/>
        <v/>
      </c>
      <c r="I157" s="40" t="str">
        <f t="shared" si="35"/>
        <v/>
      </c>
      <c r="J157" s="75"/>
      <c r="K157" s="75"/>
      <c r="L157" s="75"/>
      <c r="M157" s="268"/>
      <c r="N157" t="str">
        <f>IF(C157="","",'OPĆI DIO'!$C$1)</f>
        <v/>
      </c>
      <c r="O157" t="str">
        <f t="shared" si="36"/>
        <v/>
      </c>
      <c r="P157" t="str">
        <f t="shared" si="37"/>
        <v/>
      </c>
      <c r="Q157" t="str">
        <f t="shared" si="38"/>
        <v/>
      </c>
      <c r="R157" t="str">
        <f t="shared" si="39"/>
        <v/>
      </c>
      <c r="S157" t="str">
        <f t="shared" si="40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33"/>
        <v/>
      </c>
      <c r="E158" s="45"/>
      <c r="F158" s="40" t="str">
        <f t="shared" si="32"/>
        <v/>
      </c>
      <c r="G158" s="76"/>
      <c r="H158" s="40" t="str">
        <f t="shared" si="34"/>
        <v/>
      </c>
      <c r="I158" s="40" t="str">
        <f t="shared" si="35"/>
        <v/>
      </c>
      <c r="J158" s="75"/>
      <c r="K158" s="75"/>
      <c r="L158" s="75"/>
      <c r="M158" s="268"/>
      <c r="N158" t="str">
        <f>IF(C158="","",'OPĆI DIO'!$C$1)</f>
        <v/>
      </c>
      <c r="O158" t="str">
        <f t="shared" si="36"/>
        <v/>
      </c>
      <c r="P158" t="str">
        <f t="shared" si="37"/>
        <v/>
      </c>
      <c r="Q158" t="str">
        <f t="shared" si="38"/>
        <v/>
      </c>
      <c r="R158" t="str">
        <f t="shared" si="39"/>
        <v/>
      </c>
      <c r="S158" t="str">
        <f t="shared" si="40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33"/>
        <v/>
      </c>
      <c r="E159" s="45"/>
      <c r="F159" s="40" t="str">
        <f t="shared" si="32"/>
        <v/>
      </c>
      <c r="G159" s="76"/>
      <c r="H159" s="40" t="str">
        <f t="shared" si="34"/>
        <v/>
      </c>
      <c r="I159" s="40" t="str">
        <f t="shared" si="35"/>
        <v/>
      </c>
      <c r="J159" s="75"/>
      <c r="K159" s="75"/>
      <c r="L159" s="75"/>
      <c r="M159" s="268"/>
      <c r="N159" t="str">
        <f>IF(C159="","",'OPĆI DIO'!$C$1)</f>
        <v/>
      </c>
      <c r="O159" t="str">
        <f t="shared" si="36"/>
        <v/>
      </c>
      <c r="P159" t="str">
        <f t="shared" si="37"/>
        <v/>
      </c>
      <c r="Q159" t="str">
        <f t="shared" si="38"/>
        <v/>
      </c>
      <c r="R159" t="str">
        <f t="shared" si="39"/>
        <v/>
      </c>
      <c r="S159" t="str">
        <f t="shared" si="40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33"/>
        <v/>
      </c>
      <c r="E160" s="45"/>
      <c r="F160" s="40" t="str">
        <f t="shared" si="32"/>
        <v/>
      </c>
      <c r="G160" s="76"/>
      <c r="H160" s="40" t="str">
        <f t="shared" si="34"/>
        <v/>
      </c>
      <c r="I160" s="40" t="str">
        <f t="shared" si="35"/>
        <v/>
      </c>
      <c r="J160" s="75"/>
      <c r="K160" s="75"/>
      <c r="L160" s="75"/>
      <c r="M160" s="268"/>
      <c r="N160" t="str">
        <f>IF(C160="","",'OPĆI DIO'!$C$1)</f>
        <v/>
      </c>
      <c r="O160" t="str">
        <f t="shared" si="36"/>
        <v/>
      </c>
      <c r="P160" t="str">
        <f t="shared" si="37"/>
        <v/>
      </c>
      <c r="Q160" t="str">
        <f t="shared" si="38"/>
        <v/>
      </c>
      <c r="R160" t="str">
        <f t="shared" si="39"/>
        <v/>
      </c>
      <c r="S160" t="str">
        <f t="shared" si="40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33"/>
        <v/>
      </c>
      <c r="E161" s="45"/>
      <c r="F161" s="40" t="str">
        <f t="shared" si="32"/>
        <v/>
      </c>
      <c r="G161" s="76"/>
      <c r="H161" s="40" t="str">
        <f t="shared" si="34"/>
        <v/>
      </c>
      <c r="I161" s="40" t="str">
        <f t="shared" si="35"/>
        <v/>
      </c>
      <c r="J161" s="75"/>
      <c r="K161" s="75"/>
      <c r="L161" s="75"/>
      <c r="M161" s="268"/>
      <c r="N161" t="str">
        <f>IF(C161="","",'OPĆI DIO'!$C$1)</f>
        <v/>
      </c>
      <c r="O161" t="str">
        <f t="shared" si="36"/>
        <v/>
      </c>
      <c r="P161" t="str">
        <f t="shared" si="37"/>
        <v/>
      </c>
      <c r="Q161" t="str">
        <f t="shared" si="38"/>
        <v/>
      </c>
      <c r="R161" t="str">
        <f t="shared" si="39"/>
        <v/>
      </c>
      <c r="S161" t="str">
        <f t="shared" si="40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33"/>
        <v/>
      </c>
      <c r="E162" s="45"/>
      <c r="F162" s="40" t="str">
        <f t="shared" si="32"/>
        <v/>
      </c>
      <c r="G162" s="76"/>
      <c r="H162" s="40" t="str">
        <f t="shared" si="34"/>
        <v/>
      </c>
      <c r="I162" s="40" t="str">
        <f t="shared" si="35"/>
        <v/>
      </c>
      <c r="J162" s="75"/>
      <c r="K162" s="75"/>
      <c r="L162" s="75"/>
      <c r="M162" s="268"/>
      <c r="N162" t="str">
        <f>IF(C162="","",'OPĆI DIO'!$C$1)</f>
        <v/>
      </c>
      <c r="O162" t="str">
        <f t="shared" si="36"/>
        <v/>
      </c>
      <c r="P162" t="str">
        <f t="shared" si="37"/>
        <v/>
      </c>
      <c r="Q162" t="str">
        <f t="shared" si="38"/>
        <v/>
      </c>
      <c r="R162" t="str">
        <f t="shared" si="39"/>
        <v/>
      </c>
      <c r="S162" t="str">
        <f t="shared" si="40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33"/>
        <v/>
      </c>
      <c r="E163" s="45"/>
      <c r="F163" s="40" t="str">
        <f t="shared" si="32"/>
        <v/>
      </c>
      <c r="G163" s="76"/>
      <c r="H163" s="40" t="str">
        <f t="shared" si="34"/>
        <v/>
      </c>
      <c r="I163" s="40" t="str">
        <f t="shared" si="35"/>
        <v/>
      </c>
      <c r="J163" s="75"/>
      <c r="K163" s="75"/>
      <c r="L163" s="75"/>
      <c r="M163" s="268"/>
      <c r="N163" t="str">
        <f>IF(C163="","",'OPĆI DIO'!$C$1)</f>
        <v/>
      </c>
      <c r="O163" t="str">
        <f t="shared" si="36"/>
        <v/>
      </c>
      <c r="P163" t="str">
        <f t="shared" si="37"/>
        <v/>
      </c>
      <c r="Q163" t="str">
        <f t="shared" si="38"/>
        <v/>
      </c>
      <c r="R163" t="str">
        <f t="shared" si="39"/>
        <v/>
      </c>
      <c r="S163" t="str">
        <f t="shared" si="40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33"/>
        <v/>
      </c>
      <c r="E164" s="45"/>
      <c r="F164" s="40" t="str">
        <f t="shared" si="32"/>
        <v/>
      </c>
      <c r="G164" s="76"/>
      <c r="H164" s="40" t="str">
        <f t="shared" si="34"/>
        <v/>
      </c>
      <c r="I164" s="40" t="str">
        <f t="shared" si="35"/>
        <v/>
      </c>
      <c r="J164" s="75"/>
      <c r="K164" s="75"/>
      <c r="L164" s="75"/>
      <c r="M164" s="268"/>
      <c r="N164" t="str">
        <f>IF(C164="","",'OPĆI DIO'!$C$1)</f>
        <v/>
      </c>
      <c r="O164" t="str">
        <f t="shared" si="36"/>
        <v/>
      </c>
      <c r="P164" t="str">
        <f t="shared" si="37"/>
        <v/>
      </c>
      <c r="Q164" t="str">
        <f t="shared" si="38"/>
        <v/>
      </c>
      <c r="R164" t="str">
        <f t="shared" si="39"/>
        <v/>
      </c>
      <c r="S164" t="str">
        <f t="shared" si="40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33"/>
        <v/>
      </c>
      <c r="E165" s="45"/>
      <c r="F165" s="40" t="str">
        <f t="shared" si="32"/>
        <v/>
      </c>
      <c r="G165" s="76"/>
      <c r="H165" s="40" t="str">
        <f t="shared" si="34"/>
        <v/>
      </c>
      <c r="I165" s="40" t="str">
        <f t="shared" si="35"/>
        <v/>
      </c>
      <c r="J165" s="75"/>
      <c r="K165" s="75"/>
      <c r="L165" s="75"/>
      <c r="M165" s="268"/>
      <c r="N165" t="str">
        <f>IF(C165="","",'OPĆI DIO'!$C$1)</f>
        <v/>
      </c>
      <c r="O165" t="str">
        <f t="shared" si="36"/>
        <v/>
      </c>
      <c r="P165" t="str">
        <f t="shared" si="37"/>
        <v/>
      </c>
      <c r="Q165" t="str">
        <f t="shared" si="38"/>
        <v/>
      </c>
      <c r="R165" t="str">
        <f t="shared" si="39"/>
        <v/>
      </c>
      <c r="S165" t="str">
        <f t="shared" si="40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33"/>
        <v/>
      </c>
      <c r="E166" s="45"/>
      <c r="F166" s="40" t="str">
        <f t="shared" si="32"/>
        <v/>
      </c>
      <c r="G166" s="76"/>
      <c r="H166" s="40" t="str">
        <f t="shared" si="34"/>
        <v/>
      </c>
      <c r="I166" s="40" t="str">
        <f t="shared" si="35"/>
        <v/>
      </c>
      <c r="J166" s="75"/>
      <c r="K166" s="75"/>
      <c r="L166" s="75"/>
      <c r="M166" s="268"/>
      <c r="N166" t="str">
        <f>IF(C166="","",'OPĆI DIO'!$C$1)</f>
        <v/>
      </c>
      <c r="O166" t="str">
        <f t="shared" si="36"/>
        <v/>
      </c>
      <c r="P166" t="str">
        <f t="shared" si="37"/>
        <v/>
      </c>
      <c r="Q166" t="str">
        <f t="shared" si="38"/>
        <v/>
      </c>
      <c r="R166" t="str">
        <f t="shared" si="39"/>
        <v/>
      </c>
      <c r="S166" t="str">
        <f t="shared" si="40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33"/>
        <v/>
      </c>
      <c r="E167" s="45"/>
      <c r="F167" s="40" t="str">
        <f t="shared" si="32"/>
        <v/>
      </c>
      <c r="G167" s="76"/>
      <c r="H167" s="40" t="str">
        <f t="shared" si="34"/>
        <v/>
      </c>
      <c r="I167" s="40" t="str">
        <f t="shared" si="35"/>
        <v/>
      </c>
      <c r="J167" s="75"/>
      <c r="K167" s="75"/>
      <c r="L167" s="75"/>
      <c r="M167" s="268"/>
      <c r="N167" t="str">
        <f>IF(C167="","",'OPĆI DIO'!$C$1)</f>
        <v/>
      </c>
      <c r="O167" t="str">
        <f t="shared" si="36"/>
        <v/>
      </c>
      <c r="P167" t="str">
        <f t="shared" si="37"/>
        <v/>
      </c>
      <c r="Q167" t="str">
        <f t="shared" si="38"/>
        <v/>
      </c>
      <c r="R167" t="str">
        <f t="shared" si="39"/>
        <v/>
      </c>
      <c r="S167" t="str">
        <f t="shared" si="40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33"/>
        <v/>
      </c>
      <c r="E168" s="45"/>
      <c r="F168" s="40" t="str">
        <f t="shared" si="32"/>
        <v/>
      </c>
      <c r="G168" s="76"/>
      <c r="H168" s="40" t="str">
        <f t="shared" si="34"/>
        <v/>
      </c>
      <c r="I168" s="40" t="str">
        <f t="shared" si="35"/>
        <v/>
      </c>
      <c r="J168" s="75"/>
      <c r="K168" s="75"/>
      <c r="L168" s="75"/>
      <c r="M168" s="268"/>
      <c r="N168" t="str">
        <f>IF(C168="","",'OPĆI DIO'!$C$1)</f>
        <v/>
      </c>
      <c r="O168" t="str">
        <f t="shared" si="36"/>
        <v/>
      </c>
      <c r="P168" t="str">
        <f t="shared" si="37"/>
        <v/>
      </c>
      <c r="Q168" t="str">
        <f t="shared" si="38"/>
        <v/>
      </c>
      <c r="R168" t="str">
        <f t="shared" si="39"/>
        <v/>
      </c>
      <c r="S168" t="str">
        <f t="shared" si="40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33"/>
        <v/>
      </c>
      <c r="E169" s="45"/>
      <c r="F169" s="40" t="str">
        <f t="shared" si="32"/>
        <v/>
      </c>
      <c r="G169" s="76"/>
      <c r="H169" s="40" t="str">
        <f t="shared" si="34"/>
        <v/>
      </c>
      <c r="I169" s="40" t="str">
        <f t="shared" si="35"/>
        <v/>
      </c>
      <c r="J169" s="75"/>
      <c r="K169" s="75"/>
      <c r="L169" s="75"/>
      <c r="M169" s="268"/>
      <c r="N169" t="str">
        <f>IF(C169="","",'OPĆI DIO'!$C$1)</f>
        <v/>
      </c>
      <c r="O169" t="str">
        <f t="shared" si="36"/>
        <v/>
      </c>
      <c r="P169" t="str">
        <f t="shared" si="37"/>
        <v/>
      </c>
      <c r="Q169" t="str">
        <f t="shared" si="38"/>
        <v/>
      </c>
      <c r="R169" t="str">
        <f t="shared" si="39"/>
        <v/>
      </c>
      <c r="S169" t="str">
        <f t="shared" si="40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33"/>
        <v/>
      </c>
      <c r="E170" s="45"/>
      <c r="F170" s="40" t="str">
        <f t="shared" si="32"/>
        <v/>
      </c>
      <c r="G170" s="76"/>
      <c r="H170" s="40" t="str">
        <f t="shared" si="34"/>
        <v/>
      </c>
      <c r="I170" s="40" t="str">
        <f t="shared" si="35"/>
        <v/>
      </c>
      <c r="J170" s="75"/>
      <c r="K170" s="75"/>
      <c r="L170" s="75"/>
      <c r="M170" s="268"/>
      <c r="N170" t="str">
        <f>IF(C170="","",'OPĆI DIO'!$C$1)</f>
        <v/>
      </c>
      <c r="O170" t="str">
        <f t="shared" si="36"/>
        <v/>
      </c>
      <c r="P170" t="str">
        <f t="shared" si="37"/>
        <v/>
      </c>
      <c r="Q170" t="str">
        <f t="shared" si="38"/>
        <v/>
      </c>
      <c r="R170" t="str">
        <f t="shared" si="39"/>
        <v/>
      </c>
      <c r="S170" t="str">
        <f t="shared" si="40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33"/>
        <v/>
      </c>
      <c r="E171" s="45"/>
      <c r="F171" s="40" t="str">
        <f t="shared" si="32"/>
        <v/>
      </c>
      <c r="G171" s="76"/>
      <c r="H171" s="40" t="str">
        <f t="shared" si="34"/>
        <v/>
      </c>
      <c r="I171" s="40" t="str">
        <f t="shared" si="35"/>
        <v/>
      </c>
      <c r="J171" s="75"/>
      <c r="K171" s="75"/>
      <c r="L171" s="75"/>
      <c r="M171" s="268"/>
      <c r="N171" t="str">
        <f>IF(C171="","",'OPĆI DIO'!$C$1)</f>
        <v/>
      </c>
      <c r="O171" t="str">
        <f t="shared" si="36"/>
        <v/>
      </c>
      <c r="P171" t="str">
        <f t="shared" si="37"/>
        <v/>
      </c>
      <c r="Q171" t="str">
        <f t="shared" si="38"/>
        <v/>
      </c>
      <c r="R171" t="str">
        <f t="shared" si="39"/>
        <v/>
      </c>
      <c r="S171" t="str">
        <f t="shared" si="40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33"/>
        <v/>
      </c>
      <c r="E172" s="45"/>
      <c r="F172" s="40" t="str">
        <f t="shared" si="32"/>
        <v/>
      </c>
      <c r="G172" s="76"/>
      <c r="H172" s="40" t="str">
        <f t="shared" si="34"/>
        <v/>
      </c>
      <c r="I172" s="40" t="str">
        <f t="shared" si="35"/>
        <v/>
      </c>
      <c r="J172" s="75"/>
      <c r="K172" s="75"/>
      <c r="L172" s="75"/>
      <c r="M172" s="268"/>
      <c r="N172" t="str">
        <f>IF(C172="","",'OPĆI DIO'!$C$1)</f>
        <v/>
      </c>
      <c r="O172" t="str">
        <f t="shared" si="36"/>
        <v/>
      </c>
      <c r="P172" t="str">
        <f t="shared" si="37"/>
        <v/>
      </c>
      <c r="Q172" t="str">
        <f t="shared" si="38"/>
        <v/>
      </c>
      <c r="R172" t="str">
        <f t="shared" si="39"/>
        <v/>
      </c>
      <c r="S172" t="str">
        <f t="shared" si="40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33"/>
        <v/>
      </c>
      <c r="E173" s="45"/>
      <c r="F173" s="40" t="str">
        <f t="shared" si="32"/>
        <v/>
      </c>
      <c r="G173" s="76"/>
      <c r="H173" s="40" t="str">
        <f t="shared" si="34"/>
        <v/>
      </c>
      <c r="I173" s="40" t="str">
        <f t="shared" si="35"/>
        <v/>
      </c>
      <c r="J173" s="75"/>
      <c r="K173" s="75"/>
      <c r="L173" s="75"/>
      <c r="M173" s="268"/>
      <c r="N173" t="str">
        <f>IF(C173="","",'OPĆI DIO'!$C$1)</f>
        <v/>
      </c>
      <c r="O173" t="str">
        <f t="shared" si="36"/>
        <v/>
      </c>
      <c r="P173" t="str">
        <f t="shared" si="37"/>
        <v/>
      </c>
      <c r="Q173" t="str">
        <f t="shared" si="38"/>
        <v/>
      </c>
      <c r="R173" t="str">
        <f t="shared" si="39"/>
        <v/>
      </c>
      <c r="S173" t="str">
        <f t="shared" si="40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33"/>
        <v/>
      </c>
      <c r="E174" s="45"/>
      <c r="F174" s="40" t="str">
        <f t="shared" si="32"/>
        <v/>
      </c>
      <c r="G174" s="76"/>
      <c r="H174" s="40" t="str">
        <f t="shared" si="34"/>
        <v/>
      </c>
      <c r="I174" s="40" t="str">
        <f t="shared" si="35"/>
        <v/>
      </c>
      <c r="J174" s="75"/>
      <c r="K174" s="75"/>
      <c r="L174" s="75"/>
      <c r="M174" s="268"/>
      <c r="N174" t="str">
        <f>IF(C174="","",'OPĆI DIO'!$C$1)</f>
        <v/>
      </c>
      <c r="O174" t="str">
        <f t="shared" si="36"/>
        <v/>
      </c>
      <c r="P174" t="str">
        <f t="shared" si="37"/>
        <v/>
      </c>
      <c r="Q174" t="str">
        <f t="shared" si="38"/>
        <v/>
      </c>
      <c r="R174" t="str">
        <f t="shared" si="39"/>
        <v/>
      </c>
      <c r="S174" t="str">
        <f t="shared" si="40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33"/>
        <v/>
      </c>
      <c r="E175" s="45"/>
      <c r="F175" s="40" t="str">
        <f t="shared" si="32"/>
        <v/>
      </c>
      <c r="G175" s="76"/>
      <c r="H175" s="40" t="str">
        <f t="shared" si="34"/>
        <v/>
      </c>
      <c r="I175" s="40" t="str">
        <f t="shared" si="35"/>
        <v/>
      </c>
      <c r="J175" s="75"/>
      <c r="K175" s="75"/>
      <c r="L175" s="75"/>
      <c r="M175" s="268"/>
      <c r="N175" t="str">
        <f>IF(C175="","",'OPĆI DIO'!$C$1)</f>
        <v/>
      </c>
      <c r="O175" t="str">
        <f t="shared" si="36"/>
        <v/>
      </c>
      <c r="P175" t="str">
        <f t="shared" si="37"/>
        <v/>
      </c>
      <c r="Q175" t="str">
        <f t="shared" si="38"/>
        <v/>
      </c>
      <c r="R175" t="str">
        <f t="shared" si="39"/>
        <v/>
      </c>
      <c r="S175" t="str">
        <f t="shared" si="40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33"/>
        <v/>
      </c>
      <c r="E176" s="45"/>
      <c r="F176" s="40" t="str">
        <f t="shared" si="32"/>
        <v/>
      </c>
      <c r="G176" s="76"/>
      <c r="H176" s="40" t="str">
        <f t="shared" si="34"/>
        <v/>
      </c>
      <c r="I176" s="40" t="str">
        <f t="shared" si="35"/>
        <v/>
      </c>
      <c r="J176" s="75"/>
      <c r="K176" s="75"/>
      <c r="L176" s="75"/>
      <c r="M176" s="268"/>
      <c r="N176" t="str">
        <f>IF(C176="","",'OPĆI DIO'!$C$1)</f>
        <v/>
      </c>
      <c r="O176" t="str">
        <f t="shared" si="36"/>
        <v/>
      </c>
      <c r="P176" t="str">
        <f t="shared" si="37"/>
        <v/>
      </c>
      <c r="Q176" t="str">
        <f t="shared" si="38"/>
        <v/>
      </c>
      <c r="R176" t="str">
        <f t="shared" si="39"/>
        <v/>
      </c>
      <c r="S176" t="str">
        <f t="shared" si="40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33"/>
        <v/>
      </c>
      <c r="E177" s="45"/>
      <c r="F177" s="40" t="str">
        <f t="shared" si="32"/>
        <v/>
      </c>
      <c r="G177" s="76"/>
      <c r="H177" s="40" t="str">
        <f t="shared" si="34"/>
        <v/>
      </c>
      <c r="I177" s="40" t="str">
        <f t="shared" si="35"/>
        <v/>
      </c>
      <c r="J177" s="75"/>
      <c r="K177" s="75"/>
      <c r="L177" s="75"/>
      <c r="M177" s="268"/>
      <c r="N177" t="str">
        <f>IF(C177="","",'OPĆI DIO'!$C$1)</f>
        <v/>
      </c>
      <c r="O177" t="str">
        <f t="shared" si="36"/>
        <v/>
      </c>
      <c r="P177" t="str">
        <f t="shared" si="37"/>
        <v/>
      </c>
      <c r="Q177" t="str">
        <f t="shared" si="38"/>
        <v/>
      </c>
      <c r="R177" t="str">
        <f t="shared" si="39"/>
        <v/>
      </c>
      <c r="S177" t="str">
        <f t="shared" si="40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33"/>
        <v/>
      </c>
      <c r="E178" s="45"/>
      <c r="F178" s="40" t="str">
        <f t="shared" si="32"/>
        <v/>
      </c>
      <c r="G178" s="76"/>
      <c r="H178" s="40" t="str">
        <f t="shared" si="34"/>
        <v/>
      </c>
      <c r="I178" s="40" t="str">
        <f t="shared" si="35"/>
        <v/>
      </c>
      <c r="J178" s="75"/>
      <c r="K178" s="75"/>
      <c r="L178" s="75"/>
      <c r="M178" s="268"/>
      <c r="N178" t="str">
        <f>IF(C178="","",'OPĆI DIO'!$C$1)</f>
        <v/>
      </c>
      <c r="O178" t="str">
        <f t="shared" si="36"/>
        <v/>
      </c>
      <c r="P178" t="str">
        <f t="shared" si="37"/>
        <v/>
      </c>
      <c r="Q178" t="str">
        <f t="shared" si="38"/>
        <v/>
      </c>
      <c r="R178" t="str">
        <f t="shared" si="39"/>
        <v/>
      </c>
      <c r="S178" t="str">
        <f t="shared" si="40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33"/>
        <v/>
      </c>
      <c r="E179" s="45"/>
      <c r="F179" s="40" t="str">
        <f t="shared" si="32"/>
        <v/>
      </c>
      <c r="G179" s="76"/>
      <c r="H179" s="40" t="str">
        <f t="shared" si="34"/>
        <v/>
      </c>
      <c r="I179" s="40" t="str">
        <f t="shared" si="35"/>
        <v/>
      </c>
      <c r="J179" s="75"/>
      <c r="K179" s="75"/>
      <c r="L179" s="75"/>
      <c r="M179" s="268"/>
      <c r="N179" t="str">
        <f>IF(C179="","",'OPĆI DIO'!$C$1)</f>
        <v/>
      </c>
      <c r="O179" t="str">
        <f t="shared" si="36"/>
        <v/>
      </c>
      <c r="P179" t="str">
        <f t="shared" si="37"/>
        <v/>
      </c>
      <c r="Q179" t="str">
        <f t="shared" si="38"/>
        <v/>
      </c>
      <c r="R179" t="str">
        <f t="shared" si="39"/>
        <v/>
      </c>
      <c r="S179" t="str">
        <f t="shared" si="40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33"/>
        <v/>
      </c>
      <c r="E180" s="45"/>
      <c r="F180" s="40" t="str">
        <f t="shared" si="32"/>
        <v/>
      </c>
      <c r="G180" s="76"/>
      <c r="H180" s="40" t="str">
        <f t="shared" si="34"/>
        <v/>
      </c>
      <c r="I180" s="40" t="str">
        <f t="shared" si="35"/>
        <v/>
      </c>
      <c r="J180" s="75"/>
      <c r="K180" s="75"/>
      <c r="L180" s="75"/>
      <c r="M180" s="268"/>
      <c r="N180" t="str">
        <f>IF(C180="","",'OPĆI DIO'!$C$1)</f>
        <v/>
      </c>
      <c r="O180" t="str">
        <f t="shared" si="36"/>
        <v/>
      </c>
      <c r="P180" t="str">
        <f t="shared" si="37"/>
        <v/>
      </c>
      <c r="Q180" t="str">
        <f t="shared" si="38"/>
        <v/>
      </c>
      <c r="R180" t="str">
        <f t="shared" si="39"/>
        <v/>
      </c>
      <c r="S180" t="str">
        <f t="shared" si="40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33"/>
        <v/>
      </c>
      <c r="E181" s="45"/>
      <c r="F181" s="40" t="str">
        <f t="shared" si="32"/>
        <v/>
      </c>
      <c r="G181" s="76"/>
      <c r="H181" s="40" t="str">
        <f t="shared" si="34"/>
        <v/>
      </c>
      <c r="I181" s="40" t="str">
        <f t="shared" si="35"/>
        <v/>
      </c>
      <c r="J181" s="75"/>
      <c r="K181" s="75"/>
      <c r="L181" s="75"/>
      <c r="M181" s="268"/>
      <c r="N181" t="str">
        <f>IF(C181="","",'OPĆI DIO'!$C$1)</f>
        <v/>
      </c>
      <c r="O181" t="str">
        <f t="shared" si="36"/>
        <v/>
      </c>
      <c r="P181" t="str">
        <f t="shared" si="37"/>
        <v/>
      </c>
      <c r="Q181" t="str">
        <f t="shared" si="38"/>
        <v/>
      </c>
      <c r="R181" t="str">
        <f t="shared" si="39"/>
        <v/>
      </c>
      <c r="S181" t="str">
        <f t="shared" si="40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33"/>
        <v/>
      </c>
      <c r="E182" s="45"/>
      <c r="F182" s="40" t="str">
        <f t="shared" si="32"/>
        <v/>
      </c>
      <c r="G182" s="76"/>
      <c r="H182" s="40" t="str">
        <f t="shared" si="34"/>
        <v/>
      </c>
      <c r="I182" s="40" t="str">
        <f t="shared" si="35"/>
        <v/>
      </c>
      <c r="J182" s="75"/>
      <c r="K182" s="75"/>
      <c r="L182" s="75"/>
      <c r="M182" s="268"/>
      <c r="N182" t="str">
        <f>IF(C182="","",'OPĆI DIO'!$C$1)</f>
        <v/>
      </c>
      <c r="O182" t="str">
        <f t="shared" si="36"/>
        <v/>
      </c>
      <c r="P182" t="str">
        <f t="shared" si="37"/>
        <v/>
      </c>
      <c r="Q182" t="str">
        <f t="shared" si="38"/>
        <v/>
      </c>
      <c r="R182" t="str">
        <f t="shared" si="39"/>
        <v/>
      </c>
      <c r="S182" t="str">
        <f t="shared" si="40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33"/>
        <v/>
      </c>
      <c r="E183" s="45"/>
      <c r="F183" s="40" t="str">
        <f t="shared" si="32"/>
        <v/>
      </c>
      <c r="G183" s="76"/>
      <c r="H183" s="40" t="str">
        <f t="shared" si="34"/>
        <v/>
      </c>
      <c r="I183" s="40" t="str">
        <f t="shared" si="35"/>
        <v/>
      </c>
      <c r="J183" s="75"/>
      <c r="K183" s="75"/>
      <c r="L183" s="75"/>
      <c r="M183" s="268"/>
      <c r="N183" t="str">
        <f>IF(C183="","",'OPĆI DIO'!$C$1)</f>
        <v/>
      </c>
      <c r="O183" t="str">
        <f t="shared" si="36"/>
        <v/>
      </c>
      <c r="P183" t="str">
        <f t="shared" si="37"/>
        <v/>
      </c>
      <c r="Q183" t="str">
        <f t="shared" si="38"/>
        <v/>
      </c>
      <c r="R183" t="str">
        <f t="shared" si="39"/>
        <v/>
      </c>
      <c r="S183" t="str">
        <f t="shared" si="40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33"/>
        <v/>
      </c>
      <c r="E184" s="45"/>
      <c r="F184" s="40" t="str">
        <f t="shared" si="32"/>
        <v/>
      </c>
      <c r="G184" s="76"/>
      <c r="H184" s="40" t="str">
        <f t="shared" si="34"/>
        <v/>
      </c>
      <c r="I184" s="40" t="str">
        <f t="shared" si="35"/>
        <v/>
      </c>
      <c r="J184" s="75"/>
      <c r="K184" s="75"/>
      <c r="L184" s="75"/>
      <c r="M184" s="268"/>
      <c r="N184" t="str">
        <f>IF(C184="","",'OPĆI DIO'!$C$1)</f>
        <v/>
      </c>
      <c r="O184" t="str">
        <f t="shared" si="36"/>
        <v/>
      </c>
      <c r="P184" t="str">
        <f t="shared" si="37"/>
        <v/>
      </c>
      <c r="Q184" t="str">
        <f t="shared" si="38"/>
        <v/>
      </c>
      <c r="R184" t="str">
        <f t="shared" si="39"/>
        <v/>
      </c>
      <c r="S184" t="str">
        <f t="shared" si="40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33"/>
        <v/>
      </c>
      <c r="E185" s="45"/>
      <c r="F185" s="40" t="str">
        <f t="shared" si="32"/>
        <v/>
      </c>
      <c r="G185" s="76"/>
      <c r="H185" s="40" t="str">
        <f t="shared" si="34"/>
        <v/>
      </c>
      <c r="I185" s="40" t="str">
        <f t="shared" si="35"/>
        <v/>
      </c>
      <c r="J185" s="75"/>
      <c r="K185" s="75"/>
      <c r="L185" s="75"/>
      <c r="M185" s="268"/>
      <c r="N185" t="str">
        <f>IF(C185="","",'OPĆI DIO'!$C$1)</f>
        <v/>
      </c>
      <c r="O185" t="str">
        <f t="shared" si="36"/>
        <v/>
      </c>
      <c r="P185" t="str">
        <f t="shared" si="37"/>
        <v/>
      </c>
      <c r="Q185" t="str">
        <f t="shared" si="38"/>
        <v/>
      </c>
      <c r="R185" t="str">
        <f t="shared" si="39"/>
        <v/>
      </c>
      <c r="S185" t="str">
        <f t="shared" si="40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33"/>
        <v/>
      </c>
      <c r="E186" s="45"/>
      <c r="F186" s="40" t="str">
        <f t="shared" si="32"/>
        <v/>
      </c>
      <c r="G186" s="76"/>
      <c r="H186" s="40" t="str">
        <f t="shared" si="34"/>
        <v/>
      </c>
      <c r="I186" s="40" t="str">
        <f t="shared" si="35"/>
        <v/>
      </c>
      <c r="J186" s="75"/>
      <c r="K186" s="75"/>
      <c r="L186" s="75"/>
      <c r="M186" s="268"/>
      <c r="N186" t="str">
        <f>IF(C186="","",'OPĆI DIO'!$C$1)</f>
        <v/>
      </c>
      <c r="O186" t="str">
        <f t="shared" si="36"/>
        <v/>
      </c>
      <c r="P186" t="str">
        <f t="shared" si="37"/>
        <v/>
      </c>
      <c r="Q186" t="str">
        <f t="shared" si="38"/>
        <v/>
      </c>
      <c r="R186" t="str">
        <f t="shared" si="39"/>
        <v/>
      </c>
      <c r="S186" t="str">
        <f t="shared" si="40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33"/>
        <v/>
      </c>
      <c r="E187" s="45"/>
      <c r="F187" s="40" t="str">
        <f t="shared" si="32"/>
        <v/>
      </c>
      <c r="G187" s="76"/>
      <c r="H187" s="40" t="str">
        <f t="shared" si="34"/>
        <v/>
      </c>
      <c r="I187" s="40" t="str">
        <f t="shared" si="35"/>
        <v/>
      </c>
      <c r="J187" s="75"/>
      <c r="K187" s="75"/>
      <c r="L187" s="75"/>
      <c r="M187" s="268"/>
      <c r="N187" t="str">
        <f>IF(C187="","",'OPĆI DIO'!$C$1)</f>
        <v/>
      </c>
      <c r="O187" t="str">
        <f t="shared" si="36"/>
        <v/>
      </c>
      <c r="P187" t="str">
        <f t="shared" si="37"/>
        <v/>
      </c>
      <c r="Q187" t="str">
        <f t="shared" si="38"/>
        <v/>
      </c>
      <c r="R187" t="str">
        <f t="shared" si="39"/>
        <v/>
      </c>
      <c r="S187" t="str">
        <f t="shared" si="40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33"/>
        <v/>
      </c>
      <c r="E188" s="45"/>
      <c r="F188" s="40" t="str">
        <f t="shared" si="32"/>
        <v/>
      </c>
      <c r="G188" s="76"/>
      <c r="H188" s="40" t="str">
        <f t="shared" si="34"/>
        <v/>
      </c>
      <c r="I188" s="40" t="str">
        <f t="shared" si="35"/>
        <v/>
      </c>
      <c r="J188" s="75"/>
      <c r="K188" s="75"/>
      <c r="L188" s="75"/>
      <c r="M188" s="268"/>
      <c r="N188" t="str">
        <f>IF(C188="","",'OPĆI DIO'!$C$1)</f>
        <v/>
      </c>
      <c r="O188" t="str">
        <f t="shared" si="36"/>
        <v/>
      </c>
      <c r="P188" t="str">
        <f t="shared" si="37"/>
        <v/>
      </c>
      <c r="Q188" t="str">
        <f t="shared" si="38"/>
        <v/>
      </c>
      <c r="R188" t="str">
        <f t="shared" si="39"/>
        <v/>
      </c>
      <c r="S188" t="str">
        <f t="shared" si="40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si="33"/>
        <v/>
      </c>
      <c r="E189" s="45"/>
      <c r="F189" s="40" t="str">
        <f t="shared" si="32"/>
        <v/>
      </c>
      <c r="G189" s="76"/>
      <c r="H189" s="40" t="str">
        <f t="shared" si="34"/>
        <v/>
      </c>
      <c r="I189" s="40" t="str">
        <f t="shared" si="35"/>
        <v/>
      </c>
      <c r="J189" s="75"/>
      <c r="K189" s="75"/>
      <c r="L189" s="75"/>
      <c r="M189" s="268"/>
      <c r="N189" t="str">
        <f>IF(C189="","",'OPĆI DIO'!$C$1)</f>
        <v/>
      </c>
      <c r="O189" t="str">
        <f t="shared" si="36"/>
        <v/>
      </c>
      <c r="P189" t="str">
        <f t="shared" si="37"/>
        <v/>
      </c>
      <c r="Q189" t="str">
        <f t="shared" si="38"/>
        <v/>
      </c>
      <c r="R189" t="str">
        <f t="shared" si="39"/>
        <v/>
      </c>
      <c r="S189" t="str">
        <f t="shared" si="40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33"/>
        <v/>
      </c>
      <c r="E190" s="45"/>
      <c r="F190" s="40" t="str">
        <f t="shared" si="32"/>
        <v/>
      </c>
      <c r="G190" s="76"/>
      <c r="H190" s="40" t="str">
        <f t="shared" si="34"/>
        <v/>
      </c>
      <c r="I190" s="40" t="str">
        <f t="shared" si="35"/>
        <v/>
      </c>
      <c r="J190" s="75"/>
      <c r="K190" s="75"/>
      <c r="L190" s="75"/>
      <c r="M190" s="268"/>
      <c r="N190" t="str">
        <f>IF(C190="","",'OPĆI DIO'!$C$1)</f>
        <v/>
      </c>
      <c r="O190" t="str">
        <f t="shared" si="36"/>
        <v/>
      </c>
      <c r="P190" t="str">
        <f t="shared" si="37"/>
        <v/>
      </c>
      <c r="Q190" t="str">
        <f t="shared" si="38"/>
        <v/>
      </c>
      <c r="R190" t="str">
        <f t="shared" si="39"/>
        <v/>
      </c>
      <c r="S190" t="str">
        <f t="shared" si="40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33"/>
        <v/>
      </c>
      <c r="E191" s="45"/>
      <c r="F191" s="40" t="str">
        <f t="shared" si="32"/>
        <v/>
      </c>
      <c r="G191" s="76"/>
      <c r="H191" s="40" t="str">
        <f t="shared" si="34"/>
        <v/>
      </c>
      <c r="I191" s="40" t="str">
        <f t="shared" si="35"/>
        <v/>
      </c>
      <c r="J191" s="75"/>
      <c r="K191" s="75"/>
      <c r="L191" s="75"/>
      <c r="M191" s="268"/>
      <c r="N191" t="str">
        <f>IF(C191="","",'OPĆI DIO'!$C$1)</f>
        <v/>
      </c>
      <c r="O191" t="str">
        <f t="shared" si="36"/>
        <v/>
      </c>
      <c r="P191" t="str">
        <f t="shared" si="37"/>
        <v/>
      </c>
      <c r="Q191" t="str">
        <f t="shared" si="38"/>
        <v/>
      </c>
      <c r="R191" t="str">
        <f t="shared" si="39"/>
        <v/>
      </c>
      <c r="S191" t="str">
        <f t="shared" si="40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33"/>
        <v/>
      </c>
      <c r="E192" s="45"/>
      <c r="F192" s="40" t="str">
        <f t="shared" si="32"/>
        <v/>
      </c>
      <c r="G192" s="76"/>
      <c r="H192" s="40" t="str">
        <f t="shared" si="34"/>
        <v/>
      </c>
      <c r="I192" s="40" t="str">
        <f t="shared" si="35"/>
        <v/>
      </c>
      <c r="J192" s="75"/>
      <c r="K192" s="75"/>
      <c r="L192" s="75"/>
      <c r="M192" s="268"/>
      <c r="N192" t="str">
        <f>IF(C192="","",'OPĆI DIO'!$C$1)</f>
        <v/>
      </c>
      <c r="O192" t="str">
        <f t="shared" si="36"/>
        <v/>
      </c>
      <c r="P192" t="str">
        <f t="shared" si="37"/>
        <v/>
      </c>
      <c r="Q192" t="str">
        <f t="shared" si="38"/>
        <v/>
      </c>
      <c r="R192" t="str">
        <f t="shared" si="39"/>
        <v/>
      </c>
      <c r="S192" t="str">
        <f t="shared" si="40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33"/>
        <v/>
      </c>
      <c r="E193" s="45"/>
      <c r="F193" s="40" t="str">
        <f t="shared" si="32"/>
        <v/>
      </c>
      <c r="G193" s="76"/>
      <c r="H193" s="40" t="str">
        <f t="shared" si="34"/>
        <v/>
      </c>
      <c r="I193" s="40" t="str">
        <f t="shared" si="35"/>
        <v/>
      </c>
      <c r="J193" s="75"/>
      <c r="K193" s="75"/>
      <c r="L193" s="75"/>
      <c r="M193" s="268"/>
      <c r="N193" t="str">
        <f>IF(C193="","",'OPĆI DIO'!$C$1)</f>
        <v/>
      </c>
      <c r="O193" t="str">
        <f t="shared" si="36"/>
        <v/>
      </c>
      <c r="P193" t="str">
        <f t="shared" si="37"/>
        <v/>
      </c>
      <c r="Q193" t="str">
        <f t="shared" si="38"/>
        <v/>
      </c>
      <c r="R193" t="str">
        <f t="shared" si="39"/>
        <v/>
      </c>
      <c r="S193" t="str">
        <f t="shared" si="40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33"/>
        <v/>
      </c>
      <c r="E194" s="45"/>
      <c r="F194" s="40" t="str">
        <f t="shared" si="32"/>
        <v/>
      </c>
      <c r="G194" s="76"/>
      <c r="H194" s="40" t="str">
        <f t="shared" si="34"/>
        <v/>
      </c>
      <c r="I194" s="40" t="str">
        <f t="shared" si="35"/>
        <v/>
      </c>
      <c r="J194" s="75"/>
      <c r="K194" s="75"/>
      <c r="L194" s="75"/>
      <c r="M194" s="268"/>
      <c r="N194" t="str">
        <f>IF(C194="","",'OPĆI DIO'!$C$1)</f>
        <v/>
      </c>
      <c r="O194" t="str">
        <f t="shared" si="36"/>
        <v/>
      </c>
      <c r="P194" t="str">
        <f t="shared" si="37"/>
        <v/>
      </c>
      <c r="Q194" t="str">
        <f t="shared" si="38"/>
        <v/>
      </c>
      <c r="R194" t="str">
        <f t="shared" si="39"/>
        <v/>
      </c>
      <c r="S194" t="str">
        <f t="shared" si="40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33"/>
        <v/>
      </c>
      <c r="E195" s="45"/>
      <c r="F195" s="40" t="str">
        <f t="shared" ref="F195:F258" si="41">IFERROR(VLOOKUP(E195,$W$5:$Y$129,2,FALSE),"")</f>
        <v/>
      </c>
      <c r="G195" s="76"/>
      <c r="H195" s="40" t="str">
        <f t="shared" si="34"/>
        <v/>
      </c>
      <c r="I195" s="40" t="str">
        <f t="shared" si="35"/>
        <v/>
      </c>
      <c r="J195" s="75"/>
      <c r="K195" s="75"/>
      <c r="L195" s="75"/>
      <c r="M195" s="268"/>
      <c r="N195" t="str">
        <f>IF(C195="","",'OPĆI DIO'!$C$1)</f>
        <v/>
      </c>
      <c r="O195" t="str">
        <f t="shared" si="36"/>
        <v/>
      </c>
      <c r="P195" t="str">
        <f t="shared" si="37"/>
        <v/>
      </c>
      <c r="Q195" t="str">
        <f t="shared" si="38"/>
        <v/>
      </c>
      <c r="R195" t="str">
        <f t="shared" si="39"/>
        <v/>
      </c>
      <c r="S195" t="str">
        <f t="shared" si="40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ref="D196:D259" si="42">IFERROR(VLOOKUP(C196,$T$6:$U$23,2,FALSE),"")</f>
        <v/>
      </c>
      <c r="E196" s="45"/>
      <c r="F196" s="40" t="str">
        <f t="shared" si="41"/>
        <v/>
      </c>
      <c r="G196" s="76"/>
      <c r="H196" s="40" t="str">
        <f t="shared" ref="H196:H259" si="43">IFERROR(VLOOKUP(G196,$AC$6:$AD$353,2,FALSE),"")</f>
        <v/>
      </c>
      <c r="I196" s="40" t="str">
        <f t="shared" ref="I196:I259" si="44">IFERROR(VLOOKUP(G196,$AC$6:$AG$353,3,FALSE),"")</f>
        <v/>
      </c>
      <c r="J196" s="75"/>
      <c r="K196" s="75"/>
      <c r="L196" s="75"/>
      <c r="M196" s="268"/>
      <c r="N196" t="str">
        <f>IF(C196="","",'OPĆI DIO'!$C$1)</f>
        <v/>
      </c>
      <c r="O196" t="str">
        <f t="shared" ref="O196:O259" si="45">LEFT(E196,3)</f>
        <v/>
      </c>
      <c r="P196" t="str">
        <f t="shared" ref="P196:P259" si="46">LEFT(E196,2)</f>
        <v/>
      </c>
      <c r="Q196" t="str">
        <f t="shared" ref="Q196:Q259" si="47">LEFT(C196,3)</f>
        <v/>
      </c>
      <c r="R196" t="str">
        <f t="shared" ref="R196:R259" si="48">IF(S196="5",0,MID(I196,2,2))</f>
        <v/>
      </c>
      <c r="S196" t="str">
        <f t="shared" ref="S196:S259" si="49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42"/>
        <v/>
      </c>
      <c r="E197" s="45"/>
      <c r="F197" s="40" t="str">
        <f t="shared" si="41"/>
        <v/>
      </c>
      <c r="G197" s="76"/>
      <c r="H197" s="40" t="str">
        <f t="shared" si="43"/>
        <v/>
      </c>
      <c r="I197" s="40" t="str">
        <f t="shared" si="44"/>
        <v/>
      </c>
      <c r="J197" s="75"/>
      <c r="K197" s="75"/>
      <c r="L197" s="75"/>
      <c r="M197" s="268"/>
      <c r="N197" t="str">
        <f>IF(C197="","",'OPĆI DIO'!$C$1)</f>
        <v/>
      </c>
      <c r="O197" t="str">
        <f t="shared" si="45"/>
        <v/>
      </c>
      <c r="P197" t="str">
        <f t="shared" si="46"/>
        <v/>
      </c>
      <c r="Q197" t="str">
        <f t="shared" si="47"/>
        <v/>
      </c>
      <c r="R197" t="str">
        <f t="shared" si="48"/>
        <v/>
      </c>
      <c r="S197" t="str">
        <f t="shared" si="49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42"/>
        <v/>
      </c>
      <c r="E198" s="45"/>
      <c r="F198" s="40" t="str">
        <f t="shared" si="41"/>
        <v/>
      </c>
      <c r="G198" s="76"/>
      <c r="H198" s="40" t="str">
        <f t="shared" si="43"/>
        <v/>
      </c>
      <c r="I198" s="40" t="str">
        <f t="shared" si="44"/>
        <v/>
      </c>
      <c r="J198" s="75"/>
      <c r="K198" s="75"/>
      <c r="L198" s="75"/>
      <c r="M198" s="268"/>
      <c r="N198" t="str">
        <f>IF(C198="","",'OPĆI DIO'!$C$1)</f>
        <v/>
      </c>
      <c r="O198" t="str">
        <f t="shared" si="45"/>
        <v/>
      </c>
      <c r="P198" t="str">
        <f t="shared" si="46"/>
        <v/>
      </c>
      <c r="Q198" t="str">
        <f t="shared" si="47"/>
        <v/>
      </c>
      <c r="R198" t="str">
        <f t="shared" si="48"/>
        <v/>
      </c>
      <c r="S198" t="str">
        <f t="shared" si="49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42"/>
        <v/>
      </c>
      <c r="E199" s="45"/>
      <c r="F199" s="40" t="str">
        <f t="shared" si="41"/>
        <v/>
      </c>
      <c r="G199" s="76"/>
      <c r="H199" s="40" t="str">
        <f t="shared" si="43"/>
        <v/>
      </c>
      <c r="I199" s="40" t="str">
        <f t="shared" si="44"/>
        <v/>
      </c>
      <c r="J199" s="75"/>
      <c r="K199" s="75"/>
      <c r="L199" s="75"/>
      <c r="M199" s="268"/>
      <c r="N199" t="str">
        <f>IF(C199="","",'OPĆI DIO'!$C$1)</f>
        <v/>
      </c>
      <c r="O199" t="str">
        <f t="shared" si="45"/>
        <v/>
      </c>
      <c r="P199" t="str">
        <f t="shared" si="46"/>
        <v/>
      </c>
      <c r="Q199" t="str">
        <f t="shared" si="47"/>
        <v/>
      </c>
      <c r="R199" t="str">
        <f t="shared" si="48"/>
        <v/>
      </c>
      <c r="S199" t="str">
        <f t="shared" si="49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42"/>
        <v/>
      </c>
      <c r="E200" s="45"/>
      <c r="F200" s="40" t="str">
        <f t="shared" si="41"/>
        <v/>
      </c>
      <c r="G200" s="76"/>
      <c r="H200" s="40" t="str">
        <f t="shared" si="43"/>
        <v/>
      </c>
      <c r="I200" s="40" t="str">
        <f t="shared" si="44"/>
        <v/>
      </c>
      <c r="J200" s="75"/>
      <c r="K200" s="75"/>
      <c r="L200" s="75"/>
      <c r="M200" s="268"/>
      <c r="N200" t="str">
        <f>IF(C200="","",'OPĆI DIO'!$C$1)</f>
        <v/>
      </c>
      <c r="O200" t="str">
        <f t="shared" si="45"/>
        <v/>
      </c>
      <c r="P200" t="str">
        <f t="shared" si="46"/>
        <v/>
      </c>
      <c r="Q200" t="str">
        <f t="shared" si="47"/>
        <v/>
      </c>
      <c r="R200" t="str">
        <f t="shared" si="48"/>
        <v/>
      </c>
      <c r="S200" t="str">
        <f t="shared" si="49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42"/>
        <v/>
      </c>
      <c r="E201" s="45"/>
      <c r="F201" s="40" t="str">
        <f t="shared" si="41"/>
        <v/>
      </c>
      <c r="G201" s="76"/>
      <c r="H201" s="40" t="str">
        <f t="shared" si="43"/>
        <v/>
      </c>
      <c r="I201" s="40" t="str">
        <f t="shared" si="44"/>
        <v/>
      </c>
      <c r="J201" s="75"/>
      <c r="K201" s="75"/>
      <c r="L201" s="75"/>
      <c r="M201" s="268"/>
      <c r="N201" t="str">
        <f>IF(C201="","",'OPĆI DIO'!$C$1)</f>
        <v/>
      </c>
      <c r="O201" t="str">
        <f t="shared" si="45"/>
        <v/>
      </c>
      <c r="P201" t="str">
        <f t="shared" si="46"/>
        <v/>
      </c>
      <c r="Q201" t="str">
        <f t="shared" si="47"/>
        <v/>
      </c>
      <c r="R201" t="str">
        <f t="shared" si="48"/>
        <v/>
      </c>
      <c r="S201" t="str">
        <f t="shared" si="49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42"/>
        <v/>
      </c>
      <c r="E202" s="45"/>
      <c r="F202" s="40" t="str">
        <f t="shared" si="41"/>
        <v/>
      </c>
      <c r="G202" s="76"/>
      <c r="H202" s="40" t="str">
        <f t="shared" si="43"/>
        <v/>
      </c>
      <c r="I202" s="40" t="str">
        <f t="shared" si="44"/>
        <v/>
      </c>
      <c r="J202" s="75"/>
      <c r="K202" s="75"/>
      <c r="L202" s="75"/>
      <c r="M202" s="268"/>
      <c r="N202" t="str">
        <f>IF(C202="","",'OPĆI DIO'!$C$1)</f>
        <v/>
      </c>
      <c r="O202" t="str">
        <f t="shared" si="45"/>
        <v/>
      </c>
      <c r="P202" t="str">
        <f t="shared" si="46"/>
        <v/>
      </c>
      <c r="Q202" t="str">
        <f t="shared" si="47"/>
        <v/>
      </c>
      <c r="R202" t="str">
        <f t="shared" si="48"/>
        <v/>
      </c>
      <c r="S202" t="str">
        <f t="shared" si="49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42"/>
        <v/>
      </c>
      <c r="E203" s="45"/>
      <c r="F203" s="40" t="str">
        <f t="shared" si="41"/>
        <v/>
      </c>
      <c r="G203" s="76"/>
      <c r="H203" s="40" t="str">
        <f t="shared" si="43"/>
        <v/>
      </c>
      <c r="I203" s="40" t="str">
        <f t="shared" si="44"/>
        <v/>
      </c>
      <c r="J203" s="75"/>
      <c r="K203" s="75"/>
      <c r="L203" s="75"/>
      <c r="M203" s="268"/>
      <c r="N203" t="str">
        <f>IF(C203="","",'OPĆI DIO'!$C$1)</f>
        <v/>
      </c>
      <c r="O203" t="str">
        <f t="shared" si="45"/>
        <v/>
      </c>
      <c r="P203" t="str">
        <f t="shared" si="46"/>
        <v/>
      </c>
      <c r="Q203" t="str">
        <f t="shared" si="47"/>
        <v/>
      </c>
      <c r="R203" t="str">
        <f t="shared" si="48"/>
        <v/>
      </c>
      <c r="S203" t="str">
        <f t="shared" si="49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42"/>
        <v/>
      </c>
      <c r="E204" s="45"/>
      <c r="F204" s="40" t="str">
        <f t="shared" si="41"/>
        <v/>
      </c>
      <c r="G204" s="76"/>
      <c r="H204" s="40" t="str">
        <f t="shared" si="43"/>
        <v/>
      </c>
      <c r="I204" s="40" t="str">
        <f t="shared" si="44"/>
        <v/>
      </c>
      <c r="J204" s="75"/>
      <c r="K204" s="75"/>
      <c r="L204" s="75"/>
      <c r="M204" s="268"/>
      <c r="N204" t="str">
        <f>IF(C204="","",'OPĆI DIO'!$C$1)</f>
        <v/>
      </c>
      <c r="O204" t="str">
        <f t="shared" si="45"/>
        <v/>
      </c>
      <c r="P204" t="str">
        <f t="shared" si="46"/>
        <v/>
      </c>
      <c r="Q204" t="str">
        <f t="shared" si="47"/>
        <v/>
      </c>
      <c r="R204" t="str">
        <f t="shared" si="48"/>
        <v/>
      </c>
      <c r="S204" t="str">
        <f t="shared" si="49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42"/>
        <v/>
      </c>
      <c r="E205" s="45"/>
      <c r="F205" s="40" t="str">
        <f t="shared" si="41"/>
        <v/>
      </c>
      <c r="G205" s="76"/>
      <c r="H205" s="40" t="str">
        <f t="shared" si="43"/>
        <v/>
      </c>
      <c r="I205" s="40" t="str">
        <f t="shared" si="44"/>
        <v/>
      </c>
      <c r="J205" s="75"/>
      <c r="K205" s="75"/>
      <c r="L205" s="75"/>
      <c r="M205" s="268"/>
      <c r="N205" t="str">
        <f>IF(C205="","",'OPĆI DIO'!$C$1)</f>
        <v/>
      </c>
      <c r="O205" t="str">
        <f t="shared" si="45"/>
        <v/>
      </c>
      <c r="P205" t="str">
        <f t="shared" si="46"/>
        <v/>
      </c>
      <c r="Q205" t="str">
        <f t="shared" si="47"/>
        <v/>
      </c>
      <c r="R205" t="str">
        <f t="shared" si="48"/>
        <v/>
      </c>
      <c r="S205" t="str">
        <f t="shared" si="49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42"/>
        <v/>
      </c>
      <c r="E206" s="45"/>
      <c r="F206" s="40" t="str">
        <f t="shared" si="41"/>
        <v/>
      </c>
      <c r="G206" s="76"/>
      <c r="H206" s="40" t="str">
        <f t="shared" si="43"/>
        <v/>
      </c>
      <c r="I206" s="40" t="str">
        <f t="shared" si="44"/>
        <v/>
      </c>
      <c r="J206" s="75"/>
      <c r="K206" s="75"/>
      <c r="L206" s="75"/>
      <c r="M206" s="268"/>
      <c r="N206" t="str">
        <f>IF(C206="","",'OPĆI DIO'!$C$1)</f>
        <v/>
      </c>
      <c r="O206" t="str">
        <f t="shared" si="45"/>
        <v/>
      </c>
      <c r="P206" t="str">
        <f t="shared" si="46"/>
        <v/>
      </c>
      <c r="Q206" t="str">
        <f t="shared" si="47"/>
        <v/>
      </c>
      <c r="R206" t="str">
        <f t="shared" si="48"/>
        <v/>
      </c>
      <c r="S206" t="str">
        <f t="shared" si="49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42"/>
        <v/>
      </c>
      <c r="E207" s="45"/>
      <c r="F207" s="40" t="str">
        <f t="shared" si="41"/>
        <v/>
      </c>
      <c r="G207" s="76"/>
      <c r="H207" s="40" t="str">
        <f t="shared" si="43"/>
        <v/>
      </c>
      <c r="I207" s="40" t="str">
        <f t="shared" si="44"/>
        <v/>
      </c>
      <c r="J207" s="75"/>
      <c r="K207" s="75"/>
      <c r="L207" s="75"/>
      <c r="M207" s="268"/>
      <c r="N207" t="str">
        <f>IF(C207="","",'OPĆI DIO'!$C$1)</f>
        <v/>
      </c>
      <c r="O207" t="str">
        <f t="shared" si="45"/>
        <v/>
      </c>
      <c r="P207" t="str">
        <f t="shared" si="46"/>
        <v/>
      </c>
      <c r="Q207" t="str">
        <f t="shared" si="47"/>
        <v/>
      </c>
      <c r="R207" t="str">
        <f t="shared" si="48"/>
        <v/>
      </c>
      <c r="S207" t="str">
        <f t="shared" si="49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42"/>
        <v/>
      </c>
      <c r="E208" s="45"/>
      <c r="F208" s="40" t="str">
        <f t="shared" si="41"/>
        <v/>
      </c>
      <c r="G208" s="76"/>
      <c r="H208" s="40" t="str">
        <f t="shared" si="43"/>
        <v/>
      </c>
      <c r="I208" s="40" t="str">
        <f t="shared" si="44"/>
        <v/>
      </c>
      <c r="J208" s="75"/>
      <c r="K208" s="75"/>
      <c r="L208" s="75"/>
      <c r="M208" s="268"/>
      <c r="N208" t="str">
        <f>IF(C208="","",'OPĆI DIO'!$C$1)</f>
        <v/>
      </c>
      <c r="O208" t="str">
        <f t="shared" si="45"/>
        <v/>
      </c>
      <c r="P208" t="str">
        <f t="shared" si="46"/>
        <v/>
      </c>
      <c r="Q208" t="str">
        <f t="shared" si="47"/>
        <v/>
      </c>
      <c r="R208" t="str">
        <f t="shared" si="48"/>
        <v/>
      </c>
      <c r="S208" t="str">
        <f t="shared" si="49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42"/>
        <v/>
      </c>
      <c r="E209" s="45"/>
      <c r="F209" s="40" t="str">
        <f t="shared" si="41"/>
        <v/>
      </c>
      <c r="G209" s="76"/>
      <c r="H209" s="40" t="str">
        <f t="shared" si="43"/>
        <v/>
      </c>
      <c r="I209" s="40" t="str">
        <f t="shared" si="44"/>
        <v/>
      </c>
      <c r="J209" s="75"/>
      <c r="K209" s="75"/>
      <c r="L209" s="75"/>
      <c r="M209" s="268"/>
      <c r="N209" t="str">
        <f>IF(C209="","",'OPĆI DIO'!$C$1)</f>
        <v/>
      </c>
      <c r="O209" t="str">
        <f t="shared" si="45"/>
        <v/>
      </c>
      <c r="P209" t="str">
        <f t="shared" si="46"/>
        <v/>
      </c>
      <c r="Q209" t="str">
        <f t="shared" si="47"/>
        <v/>
      </c>
      <c r="R209" t="str">
        <f t="shared" si="48"/>
        <v/>
      </c>
      <c r="S209" t="str">
        <f t="shared" si="49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42"/>
        <v/>
      </c>
      <c r="E210" s="45"/>
      <c r="F210" s="40" t="str">
        <f t="shared" si="41"/>
        <v/>
      </c>
      <c r="G210" s="76"/>
      <c r="H210" s="40" t="str">
        <f t="shared" si="43"/>
        <v/>
      </c>
      <c r="I210" s="40" t="str">
        <f t="shared" si="44"/>
        <v/>
      </c>
      <c r="J210" s="75"/>
      <c r="K210" s="75"/>
      <c r="L210" s="75"/>
      <c r="M210" s="268"/>
      <c r="N210" t="str">
        <f>IF(C210="","",'OPĆI DIO'!$C$1)</f>
        <v/>
      </c>
      <c r="O210" t="str">
        <f t="shared" si="45"/>
        <v/>
      </c>
      <c r="P210" t="str">
        <f t="shared" si="46"/>
        <v/>
      </c>
      <c r="Q210" t="str">
        <f t="shared" si="47"/>
        <v/>
      </c>
      <c r="R210" t="str">
        <f t="shared" si="48"/>
        <v/>
      </c>
      <c r="S210" t="str">
        <f t="shared" si="49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42"/>
        <v/>
      </c>
      <c r="E211" s="45"/>
      <c r="F211" s="40" t="str">
        <f t="shared" si="41"/>
        <v/>
      </c>
      <c r="G211" s="76"/>
      <c r="H211" s="40" t="str">
        <f t="shared" si="43"/>
        <v/>
      </c>
      <c r="I211" s="40" t="str">
        <f t="shared" si="44"/>
        <v/>
      </c>
      <c r="J211" s="75"/>
      <c r="K211" s="75"/>
      <c r="L211" s="75"/>
      <c r="M211" s="268"/>
      <c r="N211" t="str">
        <f>IF(C211="","",'OPĆI DIO'!$C$1)</f>
        <v/>
      </c>
      <c r="O211" t="str">
        <f t="shared" si="45"/>
        <v/>
      </c>
      <c r="P211" t="str">
        <f t="shared" si="46"/>
        <v/>
      </c>
      <c r="Q211" t="str">
        <f t="shared" si="47"/>
        <v/>
      </c>
      <c r="R211" t="str">
        <f t="shared" si="48"/>
        <v/>
      </c>
      <c r="S211" t="str">
        <f t="shared" si="49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42"/>
        <v/>
      </c>
      <c r="E212" s="45"/>
      <c r="F212" s="40" t="str">
        <f t="shared" si="41"/>
        <v/>
      </c>
      <c r="G212" s="76"/>
      <c r="H212" s="40" t="str">
        <f t="shared" si="43"/>
        <v/>
      </c>
      <c r="I212" s="40" t="str">
        <f t="shared" si="44"/>
        <v/>
      </c>
      <c r="J212" s="75"/>
      <c r="K212" s="75"/>
      <c r="L212" s="75"/>
      <c r="M212" s="268"/>
      <c r="N212" t="str">
        <f>IF(C212="","",'OPĆI DIO'!$C$1)</f>
        <v/>
      </c>
      <c r="O212" t="str">
        <f t="shared" si="45"/>
        <v/>
      </c>
      <c r="P212" t="str">
        <f t="shared" si="46"/>
        <v/>
      </c>
      <c r="Q212" t="str">
        <f t="shared" si="47"/>
        <v/>
      </c>
      <c r="R212" t="str">
        <f t="shared" si="48"/>
        <v/>
      </c>
      <c r="S212" t="str">
        <f t="shared" si="49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42"/>
        <v/>
      </c>
      <c r="E213" s="45"/>
      <c r="F213" s="40" t="str">
        <f t="shared" si="41"/>
        <v/>
      </c>
      <c r="G213" s="76"/>
      <c r="H213" s="40" t="str">
        <f t="shared" si="43"/>
        <v/>
      </c>
      <c r="I213" s="40" t="str">
        <f t="shared" si="44"/>
        <v/>
      </c>
      <c r="J213" s="75"/>
      <c r="K213" s="75"/>
      <c r="L213" s="75"/>
      <c r="M213" s="268"/>
      <c r="N213" t="str">
        <f>IF(C213="","",'OPĆI DIO'!$C$1)</f>
        <v/>
      </c>
      <c r="O213" t="str">
        <f t="shared" si="45"/>
        <v/>
      </c>
      <c r="P213" t="str">
        <f t="shared" si="46"/>
        <v/>
      </c>
      <c r="Q213" t="str">
        <f t="shared" si="47"/>
        <v/>
      </c>
      <c r="R213" t="str">
        <f t="shared" si="48"/>
        <v/>
      </c>
      <c r="S213" t="str">
        <f t="shared" si="49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42"/>
        <v/>
      </c>
      <c r="E214" s="45"/>
      <c r="F214" s="40" t="str">
        <f t="shared" si="41"/>
        <v/>
      </c>
      <c r="G214" s="76"/>
      <c r="H214" s="40" t="str">
        <f t="shared" si="43"/>
        <v/>
      </c>
      <c r="I214" s="40" t="str">
        <f t="shared" si="44"/>
        <v/>
      </c>
      <c r="J214" s="75"/>
      <c r="K214" s="75"/>
      <c r="L214" s="75"/>
      <c r="M214" s="268"/>
      <c r="N214" t="str">
        <f>IF(C214="","",'OPĆI DIO'!$C$1)</f>
        <v/>
      </c>
      <c r="O214" t="str">
        <f t="shared" si="45"/>
        <v/>
      </c>
      <c r="P214" t="str">
        <f t="shared" si="46"/>
        <v/>
      </c>
      <c r="Q214" t="str">
        <f t="shared" si="47"/>
        <v/>
      </c>
      <c r="R214" t="str">
        <f t="shared" si="48"/>
        <v/>
      </c>
      <c r="S214" t="str">
        <f t="shared" si="49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42"/>
        <v/>
      </c>
      <c r="E215" s="45"/>
      <c r="F215" s="40" t="str">
        <f t="shared" si="41"/>
        <v/>
      </c>
      <c r="G215" s="76"/>
      <c r="H215" s="40" t="str">
        <f t="shared" si="43"/>
        <v/>
      </c>
      <c r="I215" s="40" t="str">
        <f t="shared" si="44"/>
        <v/>
      </c>
      <c r="J215" s="75"/>
      <c r="K215" s="75"/>
      <c r="L215" s="75"/>
      <c r="M215" s="268"/>
      <c r="N215" t="str">
        <f>IF(C215="","",'OPĆI DIO'!$C$1)</f>
        <v/>
      </c>
      <c r="O215" t="str">
        <f t="shared" si="45"/>
        <v/>
      </c>
      <c r="P215" t="str">
        <f t="shared" si="46"/>
        <v/>
      </c>
      <c r="Q215" t="str">
        <f t="shared" si="47"/>
        <v/>
      </c>
      <c r="R215" t="str">
        <f t="shared" si="48"/>
        <v/>
      </c>
      <c r="S215" t="str">
        <f t="shared" si="49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42"/>
        <v/>
      </c>
      <c r="E216" s="45"/>
      <c r="F216" s="40" t="str">
        <f t="shared" si="41"/>
        <v/>
      </c>
      <c r="G216" s="76"/>
      <c r="H216" s="40" t="str">
        <f t="shared" si="43"/>
        <v/>
      </c>
      <c r="I216" s="40" t="str">
        <f t="shared" si="44"/>
        <v/>
      </c>
      <c r="J216" s="75"/>
      <c r="K216" s="75"/>
      <c r="L216" s="75"/>
      <c r="M216" s="268"/>
      <c r="N216" t="str">
        <f>IF(C216="","",'OPĆI DIO'!$C$1)</f>
        <v/>
      </c>
      <c r="O216" t="str">
        <f t="shared" si="45"/>
        <v/>
      </c>
      <c r="P216" t="str">
        <f t="shared" si="46"/>
        <v/>
      </c>
      <c r="Q216" t="str">
        <f t="shared" si="47"/>
        <v/>
      </c>
      <c r="R216" t="str">
        <f t="shared" si="48"/>
        <v/>
      </c>
      <c r="S216" t="str">
        <f t="shared" si="49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42"/>
        <v/>
      </c>
      <c r="E217" s="45"/>
      <c r="F217" s="40" t="str">
        <f t="shared" si="41"/>
        <v/>
      </c>
      <c r="G217" s="76"/>
      <c r="H217" s="40" t="str">
        <f t="shared" si="43"/>
        <v/>
      </c>
      <c r="I217" s="40" t="str">
        <f t="shared" si="44"/>
        <v/>
      </c>
      <c r="J217" s="75"/>
      <c r="K217" s="75"/>
      <c r="L217" s="75"/>
      <c r="M217" s="268"/>
      <c r="N217" t="str">
        <f>IF(C217="","",'OPĆI DIO'!$C$1)</f>
        <v/>
      </c>
      <c r="O217" t="str">
        <f t="shared" si="45"/>
        <v/>
      </c>
      <c r="P217" t="str">
        <f t="shared" si="46"/>
        <v/>
      </c>
      <c r="Q217" t="str">
        <f t="shared" si="47"/>
        <v/>
      </c>
      <c r="R217" t="str">
        <f t="shared" si="48"/>
        <v/>
      </c>
      <c r="S217" t="str">
        <f t="shared" si="49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42"/>
        <v/>
      </c>
      <c r="E218" s="45"/>
      <c r="F218" s="40" t="str">
        <f t="shared" si="41"/>
        <v/>
      </c>
      <c r="G218" s="76"/>
      <c r="H218" s="40" t="str">
        <f t="shared" si="43"/>
        <v/>
      </c>
      <c r="I218" s="40" t="str">
        <f t="shared" si="44"/>
        <v/>
      </c>
      <c r="J218" s="75"/>
      <c r="K218" s="75"/>
      <c r="L218" s="75"/>
      <c r="M218" s="268"/>
      <c r="N218" t="str">
        <f>IF(C218="","",'OPĆI DIO'!$C$1)</f>
        <v/>
      </c>
      <c r="O218" t="str">
        <f t="shared" si="45"/>
        <v/>
      </c>
      <c r="P218" t="str">
        <f t="shared" si="46"/>
        <v/>
      </c>
      <c r="Q218" t="str">
        <f t="shared" si="47"/>
        <v/>
      </c>
      <c r="R218" t="str">
        <f t="shared" si="48"/>
        <v/>
      </c>
      <c r="S218" t="str">
        <f t="shared" si="49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42"/>
        <v/>
      </c>
      <c r="E219" s="45"/>
      <c r="F219" s="40" t="str">
        <f t="shared" si="41"/>
        <v/>
      </c>
      <c r="G219" s="76"/>
      <c r="H219" s="40" t="str">
        <f t="shared" si="43"/>
        <v/>
      </c>
      <c r="I219" s="40" t="str">
        <f t="shared" si="44"/>
        <v/>
      </c>
      <c r="J219" s="75"/>
      <c r="K219" s="75"/>
      <c r="L219" s="75"/>
      <c r="M219" s="268"/>
      <c r="N219" t="str">
        <f>IF(C219="","",'OPĆI DIO'!$C$1)</f>
        <v/>
      </c>
      <c r="O219" t="str">
        <f t="shared" si="45"/>
        <v/>
      </c>
      <c r="P219" t="str">
        <f t="shared" si="46"/>
        <v/>
      </c>
      <c r="Q219" t="str">
        <f t="shared" si="47"/>
        <v/>
      </c>
      <c r="R219" t="str">
        <f t="shared" si="48"/>
        <v/>
      </c>
      <c r="S219" t="str">
        <f t="shared" si="49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42"/>
        <v/>
      </c>
      <c r="E220" s="45"/>
      <c r="F220" s="40" t="str">
        <f t="shared" si="41"/>
        <v/>
      </c>
      <c r="G220" s="76"/>
      <c r="H220" s="40" t="str">
        <f t="shared" si="43"/>
        <v/>
      </c>
      <c r="I220" s="40" t="str">
        <f t="shared" si="44"/>
        <v/>
      </c>
      <c r="J220" s="75"/>
      <c r="K220" s="75"/>
      <c r="L220" s="75"/>
      <c r="M220" s="268"/>
      <c r="N220" t="str">
        <f>IF(C220="","",'OPĆI DIO'!$C$1)</f>
        <v/>
      </c>
      <c r="O220" t="str">
        <f t="shared" si="45"/>
        <v/>
      </c>
      <c r="P220" t="str">
        <f t="shared" si="46"/>
        <v/>
      </c>
      <c r="Q220" t="str">
        <f t="shared" si="47"/>
        <v/>
      </c>
      <c r="R220" t="str">
        <f t="shared" si="48"/>
        <v/>
      </c>
      <c r="S220" t="str">
        <f t="shared" si="49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42"/>
        <v/>
      </c>
      <c r="E221" s="45"/>
      <c r="F221" s="40" t="str">
        <f t="shared" si="41"/>
        <v/>
      </c>
      <c r="G221" s="76"/>
      <c r="H221" s="40" t="str">
        <f t="shared" si="43"/>
        <v/>
      </c>
      <c r="I221" s="40" t="str">
        <f t="shared" si="44"/>
        <v/>
      </c>
      <c r="J221" s="75"/>
      <c r="K221" s="75"/>
      <c r="L221" s="75"/>
      <c r="M221" s="268"/>
      <c r="N221" t="str">
        <f>IF(C221="","",'OPĆI DIO'!$C$1)</f>
        <v/>
      </c>
      <c r="O221" t="str">
        <f t="shared" si="45"/>
        <v/>
      </c>
      <c r="P221" t="str">
        <f t="shared" si="46"/>
        <v/>
      </c>
      <c r="Q221" t="str">
        <f t="shared" si="47"/>
        <v/>
      </c>
      <c r="R221" t="str">
        <f t="shared" si="48"/>
        <v/>
      </c>
      <c r="S221" t="str">
        <f t="shared" si="49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42"/>
        <v/>
      </c>
      <c r="E222" s="45"/>
      <c r="F222" s="40" t="str">
        <f t="shared" si="41"/>
        <v/>
      </c>
      <c r="G222" s="76"/>
      <c r="H222" s="40" t="str">
        <f t="shared" si="43"/>
        <v/>
      </c>
      <c r="I222" s="40" t="str">
        <f t="shared" si="44"/>
        <v/>
      </c>
      <c r="J222" s="75"/>
      <c r="K222" s="75"/>
      <c r="L222" s="75"/>
      <c r="M222" s="268"/>
      <c r="N222" t="str">
        <f>IF(C222="","",'OPĆI DIO'!$C$1)</f>
        <v/>
      </c>
      <c r="O222" t="str">
        <f t="shared" si="45"/>
        <v/>
      </c>
      <c r="P222" t="str">
        <f t="shared" si="46"/>
        <v/>
      </c>
      <c r="Q222" t="str">
        <f t="shared" si="47"/>
        <v/>
      </c>
      <c r="R222" t="str">
        <f t="shared" si="48"/>
        <v/>
      </c>
      <c r="S222" t="str">
        <f t="shared" si="49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42"/>
        <v/>
      </c>
      <c r="E223" s="45"/>
      <c r="F223" s="40" t="str">
        <f t="shared" si="41"/>
        <v/>
      </c>
      <c r="G223" s="76"/>
      <c r="H223" s="40" t="str">
        <f t="shared" si="43"/>
        <v/>
      </c>
      <c r="I223" s="40" t="str">
        <f t="shared" si="44"/>
        <v/>
      </c>
      <c r="J223" s="75"/>
      <c r="K223" s="75"/>
      <c r="L223" s="75"/>
      <c r="M223" s="268"/>
      <c r="N223" t="str">
        <f>IF(C223="","",'OPĆI DIO'!$C$1)</f>
        <v/>
      </c>
      <c r="O223" t="str">
        <f t="shared" si="45"/>
        <v/>
      </c>
      <c r="P223" t="str">
        <f t="shared" si="46"/>
        <v/>
      </c>
      <c r="Q223" t="str">
        <f t="shared" si="47"/>
        <v/>
      </c>
      <c r="R223" t="str">
        <f t="shared" si="48"/>
        <v/>
      </c>
      <c r="S223" t="str">
        <f t="shared" si="49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42"/>
        <v/>
      </c>
      <c r="E224" s="45"/>
      <c r="F224" s="40" t="str">
        <f t="shared" si="41"/>
        <v/>
      </c>
      <c r="G224" s="76"/>
      <c r="H224" s="40" t="str">
        <f t="shared" si="43"/>
        <v/>
      </c>
      <c r="I224" s="40" t="str">
        <f t="shared" si="44"/>
        <v/>
      </c>
      <c r="J224" s="75"/>
      <c r="K224" s="75"/>
      <c r="L224" s="75"/>
      <c r="M224" s="268"/>
      <c r="N224" t="str">
        <f>IF(C224="","",'OPĆI DIO'!$C$1)</f>
        <v/>
      </c>
      <c r="O224" t="str">
        <f t="shared" si="45"/>
        <v/>
      </c>
      <c r="P224" t="str">
        <f t="shared" si="46"/>
        <v/>
      </c>
      <c r="Q224" t="str">
        <f t="shared" si="47"/>
        <v/>
      </c>
      <c r="R224" t="str">
        <f t="shared" si="48"/>
        <v/>
      </c>
      <c r="S224" t="str">
        <f t="shared" si="49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42"/>
        <v/>
      </c>
      <c r="E225" s="45"/>
      <c r="F225" s="40" t="str">
        <f t="shared" si="41"/>
        <v/>
      </c>
      <c r="G225" s="76"/>
      <c r="H225" s="40" t="str">
        <f t="shared" si="43"/>
        <v/>
      </c>
      <c r="I225" s="40" t="str">
        <f t="shared" si="44"/>
        <v/>
      </c>
      <c r="J225" s="75"/>
      <c r="K225" s="75"/>
      <c r="L225" s="75"/>
      <c r="M225" s="268"/>
      <c r="N225" t="str">
        <f>IF(C225="","",'OPĆI DIO'!$C$1)</f>
        <v/>
      </c>
      <c r="O225" t="str">
        <f t="shared" si="45"/>
        <v/>
      </c>
      <c r="P225" t="str">
        <f t="shared" si="46"/>
        <v/>
      </c>
      <c r="Q225" t="str">
        <f t="shared" si="47"/>
        <v/>
      </c>
      <c r="R225" t="str">
        <f t="shared" si="48"/>
        <v/>
      </c>
      <c r="S225" t="str">
        <f t="shared" si="49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42"/>
        <v/>
      </c>
      <c r="E226" s="45"/>
      <c r="F226" s="40" t="str">
        <f t="shared" si="41"/>
        <v/>
      </c>
      <c r="G226" s="76"/>
      <c r="H226" s="40" t="str">
        <f t="shared" si="43"/>
        <v/>
      </c>
      <c r="I226" s="40" t="str">
        <f t="shared" si="44"/>
        <v/>
      </c>
      <c r="J226" s="75"/>
      <c r="K226" s="75"/>
      <c r="L226" s="75"/>
      <c r="M226" s="268"/>
      <c r="N226" t="str">
        <f>IF(C226="","",'OPĆI DIO'!$C$1)</f>
        <v/>
      </c>
      <c r="O226" t="str">
        <f t="shared" si="45"/>
        <v/>
      </c>
      <c r="P226" t="str">
        <f t="shared" si="46"/>
        <v/>
      </c>
      <c r="Q226" t="str">
        <f t="shared" si="47"/>
        <v/>
      </c>
      <c r="R226" t="str">
        <f t="shared" si="48"/>
        <v/>
      </c>
      <c r="S226" t="str">
        <f t="shared" si="49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42"/>
        <v/>
      </c>
      <c r="E227" s="45"/>
      <c r="F227" s="40" t="str">
        <f t="shared" si="41"/>
        <v/>
      </c>
      <c r="G227" s="76"/>
      <c r="H227" s="40" t="str">
        <f t="shared" si="43"/>
        <v/>
      </c>
      <c r="I227" s="40" t="str">
        <f t="shared" si="44"/>
        <v/>
      </c>
      <c r="J227" s="75"/>
      <c r="K227" s="75"/>
      <c r="L227" s="75"/>
      <c r="M227" s="268"/>
      <c r="N227" t="str">
        <f>IF(C227="","",'OPĆI DIO'!$C$1)</f>
        <v/>
      </c>
      <c r="O227" t="str">
        <f t="shared" si="45"/>
        <v/>
      </c>
      <c r="P227" t="str">
        <f t="shared" si="46"/>
        <v/>
      </c>
      <c r="Q227" t="str">
        <f t="shared" si="47"/>
        <v/>
      </c>
      <c r="R227" t="str">
        <f t="shared" si="48"/>
        <v/>
      </c>
      <c r="S227" t="str">
        <f t="shared" si="49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42"/>
        <v/>
      </c>
      <c r="E228" s="45"/>
      <c r="F228" s="40" t="str">
        <f t="shared" si="41"/>
        <v/>
      </c>
      <c r="G228" s="76"/>
      <c r="H228" s="40" t="str">
        <f t="shared" si="43"/>
        <v/>
      </c>
      <c r="I228" s="40" t="str">
        <f t="shared" si="44"/>
        <v/>
      </c>
      <c r="J228" s="75"/>
      <c r="K228" s="75"/>
      <c r="L228" s="75"/>
      <c r="M228" s="268"/>
      <c r="N228" t="str">
        <f>IF(C228="","",'OPĆI DIO'!$C$1)</f>
        <v/>
      </c>
      <c r="O228" t="str">
        <f t="shared" si="45"/>
        <v/>
      </c>
      <c r="P228" t="str">
        <f t="shared" si="46"/>
        <v/>
      </c>
      <c r="Q228" t="str">
        <f t="shared" si="47"/>
        <v/>
      </c>
      <c r="R228" t="str">
        <f t="shared" si="48"/>
        <v/>
      </c>
      <c r="S228" t="str">
        <f t="shared" si="49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42"/>
        <v/>
      </c>
      <c r="E229" s="45"/>
      <c r="F229" s="40" t="str">
        <f t="shared" si="41"/>
        <v/>
      </c>
      <c r="G229" s="76"/>
      <c r="H229" s="40" t="str">
        <f t="shared" si="43"/>
        <v/>
      </c>
      <c r="I229" s="40" t="str">
        <f t="shared" si="44"/>
        <v/>
      </c>
      <c r="J229" s="75"/>
      <c r="K229" s="75"/>
      <c r="L229" s="75"/>
      <c r="M229" s="268"/>
      <c r="N229" t="str">
        <f>IF(C229="","",'OPĆI DIO'!$C$1)</f>
        <v/>
      </c>
      <c r="O229" t="str">
        <f t="shared" si="45"/>
        <v/>
      </c>
      <c r="P229" t="str">
        <f t="shared" si="46"/>
        <v/>
      </c>
      <c r="Q229" t="str">
        <f t="shared" si="47"/>
        <v/>
      </c>
      <c r="R229" t="str">
        <f t="shared" si="48"/>
        <v/>
      </c>
      <c r="S229" t="str">
        <f t="shared" si="49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42"/>
        <v/>
      </c>
      <c r="E230" s="45"/>
      <c r="F230" s="40" t="str">
        <f t="shared" si="41"/>
        <v/>
      </c>
      <c r="G230" s="76"/>
      <c r="H230" s="40" t="str">
        <f t="shared" si="43"/>
        <v/>
      </c>
      <c r="I230" s="40" t="str">
        <f t="shared" si="44"/>
        <v/>
      </c>
      <c r="J230" s="75"/>
      <c r="K230" s="75"/>
      <c r="L230" s="75"/>
      <c r="M230" s="268"/>
      <c r="N230" t="str">
        <f>IF(C230="","",'OPĆI DIO'!$C$1)</f>
        <v/>
      </c>
      <c r="O230" t="str">
        <f t="shared" si="45"/>
        <v/>
      </c>
      <c r="P230" t="str">
        <f t="shared" si="46"/>
        <v/>
      </c>
      <c r="Q230" t="str">
        <f t="shared" si="47"/>
        <v/>
      </c>
      <c r="R230" t="str">
        <f t="shared" si="48"/>
        <v/>
      </c>
      <c r="S230" t="str">
        <f t="shared" si="49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42"/>
        <v/>
      </c>
      <c r="E231" s="45"/>
      <c r="F231" s="40" t="str">
        <f t="shared" si="41"/>
        <v/>
      </c>
      <c r="G231" s="76"/>
      <c r="H231" s="40" t="str">
        <f t="shared" si="43"/>
        <v/>
      </c>
      <c r="I231" s="40" t="str">
        <f t="shared" si="44"/>
        <v/>
      </c>
      <c r="J231" s="75"/>
      <c r="K231" s="75"/>
      <c r="L231" s="75"/>
      <c r="M231" s="268"/>
      <c r="N231" t="str">
        <f>IF(C231="","",'OPĆI DIO'!$C$1)</f>
        <v/>
      </c>
      <c r="O231" t="str">
        <f t="shared" si="45"/>
        <v/>
      </c>
      <c r="P231" t="str">
        <f t="shared" si="46"/>
        <v/>
      </c>
      <c r="Q231" t="str">
        <f t="shared" si="47"/>
        <v/>
      </c>
      <c r="R231" t="str">
        <f t="shared" si="48"/>
        <v/>
      </c>
      <c r="S231" t="str">
        <f t="shared" si="49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42"/>
        <v/>
      </c>
      <c r="E232" s="45"/>
      <c r="F232" s="40" t="str">
        <f t="shared" si="41"/>
        <v/>
      </c>
      <c r="G232" s="76"/>
      <c r="H232" s="40" t="str">
        <f t="shared" si="43"/>
        <v/>
      </c>
      <c r="I232" s="40" t="str">
        <f t="shared" si="44"/>
        <v/>
      </c>
      <c r="J232" s="75"/>
      <c r="K232" s="75"/>
      <c r="L232" s="75"/>
      <c r="M232" s="268"/>
      <c r="N232" t="str">
        <f>IF(C232="","",'OPĆI DIO'!$C$1)</f>
        <v/>
      </c>
      <c r="O232" t="str">
        <f t="shared" si="45"/>
        <v/>
      </c>
      <c r="P232" t="str">
        <f t="shared" si="46"/>
        <v/>
      </c>
      <c r="Q232" t="str">
        <f t="shared" si="47"/>
        <v/>
      </c>
      <c r="R232" t="str">
        <f t="shared" si="48"/>
        <v/>
      </c>
      <c r="S232" t="str">
        <f t="shared" si="49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42"/>
        <v/>
      </c>
      <c r="E233" s="45"/>
      <c r="F233" s="40" t="str">
        <f t="shared" si="41"/>
        <v/>
      </c>
      <c r="G233" s="76"/>
      <c r="H233" s="40" t="str">
        <f t="shared" si="43"/>
        <v/>
      </c>
      <c r="I233" s="40" t="str">
        <f t="shared" si="44"/>
        <v/>
      </c>
      <c r="J233" s="75"/>
      <c r="K233" s="75"/>
      <c r="L233" s="75"/>
      <c r="M233" s="268"/>
      <c r="N233" t="str">
        <f>IF(C233="","",'OPĆI DIO'!$C$1)</f>
        <v/>
      </c>
      <c r="O233" t="str">
        <f t="shared" si="45"/>
        <v/>
      </c>
      <c r="P233" t="str">
        <f t="shared" si="46"/>
        <v/>
      </c>
      <c r="Q233" t="str">
        <f t="shared" si="47"/>
        <v/>
      </c>
      <c r="R233" t="str">
        <f t="shared" si="48"/>
        <v/>
      </c>
      <c r="S233" t="str">
        <f t="shared" si="49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42"/>
        <v/>
      </c>
      <c r="E234" s="45"/>
      <c r="F234" s="40" t="str">
        <f t="shared" si="41"/>
        <v/>
      </c>
      <c r="G234" s="76"/>
      <c r="H234" s="40" t="str">
        <f t="shared" si="43"/>
        <v/>
      </c>
      <c r="I234" s="40" t="str">
        <f t="shared" si="44"/>
        <v/>
      </c>
      <c r="J234" s="75"/>
      <c r="K234" s="75"/>
      <c r="L234" s="75"/>
      <c r="M234" s="268"/>
      <c r="N234" t="str">
        <f>IF(C234="","",'OPĆI DIO'!$C$1)</f>
        <v/>
      </c>
      <c r="O234" t="str">
        <f t="shared" si="45"/>
        <v/>
      </c>
      <c r="P234" t="str">
        <f t="shared" si="46"/>
        <v/>
      </c>
      <c r="Q234" t="str">
        <f t="shared" si="47"/>
        <v/>
      </c>
      <c r="R234" t="str">
        <f t="shared" si="48"/>
        <v/>
      </c>
      <c r="S234" t="str">
        <f t="shared" si="49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42"/>
        <v/>
      </c>
      <c r="E235" s="45"/>
      <c r="F235" s="40" t="str">
        <f t="shared" si="41"/>
        <v/>
      </c>
      <c r="G235" s="76"/>
      <c r="H235" s="40" t="str">
        <f t="shared" si="43"/>
        <v/>
      </c>
      <c r="I235" s="40" t="str">
        <f t="shared" si="44"/>
        <v/>
      </c>
      <c r="J235" s="75"/>
      <c r="K235" s="75"/>
      <c r="L235" s="75"/>
      <c r="M235" s="268"/>
      <c r="N235" t="str">
        <f>IF(C235="","",'OPĆI DIO'!$C$1)</f>
        <v/>
      </c>
      <c r="O235" t="str">
        <f t="shared" si="45"/>
        <v/>
      </c>
      <c r="P235" t="str">
        <f t="shared" si="46"/>
        <v/>
      </c>
      <c r="Q235" t="str">
        <f t="shared" si="47"/>
        <v/>
      </c>
      <c r="R235" t="str">
        <f t="shared" si="48"/>
        <v/>
      </c>
      <c r="S235" t="str">
        <f t="shared" si="49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42"/>
        <v/>
      </c>
      <c r="E236" s="45"/>
      <c r="F236" s="40" t="str">
        <f t="shared" si="41"/>
        <v/>
      </c>
      <c r="G236" s="76"/>
      <c r="H236" s="40" t="str">
        <f t="shared" si="43"/>
        <v/>
      </c>
      <c r="I236" s="40" t="str">
        <f t="shared" si="44"/>
        <v/>
      </c>
      <c r="J236" s="75"/>
      <c r="K236" s="75"/>
      <c r="L236" s="75"/>
      <c r="M236" s="268"/>
      <c r="N236" t="str">
        <f>IF(C236="","",'OPĆI DIO'!$C$1)</f>
        <v/>
      </c>
      <c r="O236" t="str">
        <f t="shared" si="45"/>
        <v/>
      </c>
      <c r="P236" t="str">
        <f t="shared" si="46"/>
        <v/>
      </c>
      <c r="Q236" t="str">
        <f t="shared" si="47"/>
        <v/>
      </c>
      <c r="R236" t="str">
        <f t="shared" si="48"/>
        <v/>
      </c>
      <c r="S236" t="str">
        <f t="shared" si="49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42"/>
        <v/>
      </c>
      <c r="E237" s="45"/>
      <c r="F237" s="40" t="str">
        <f t="shared" si="41"/>
        <v/>
      </c>
      <c r="G237" s="76"/>
      <c r="H237" s="40" t="str">
        <f t="shared" si="43"/>
        <v/>
      </c>
      <c r="I237" s="40" t="str">
        <f t="shared" si="44"/>
        <v/>
      </c>
      <c r="J237" s="75"/>
      <c r="K237" s="75"/>
      <c r="L237" s="75"/>
      <c r="M237" s="268"/>
      <c r="N237" t="str">
        <f>IF(C237="","",'OPĆI DIO'!$C$1)</f>
        <v/>
      </c>
      <c r="O237" t="str">
        <f t="shared" si="45"/>
        <v/>
      </c>
      <c r="P237" t="str">
        <f t="shared" si="46"/>
        <v/>
      </c>
      <c r="Q237" t="str">
        <f t="shared" si="47"/>
        <v/>
      </c>
      <c r="R237" t="str">
        <f t="shared" si="48"/>
        <v/>
      </c>
      <c r="S237" t="str">
        <f t="shared" si="49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42"/>
        <v/>
      </c>
      <c r="E238" s="45"/>
      <c r="F238" s="40" t="str">
        <f t="shared" si="41"/>
        <v/>
      </c>
      <c r="G238" s="76"/>
      <c r="H238" s="40" t="str">
        <f t="shared" si="43"/>
        <v/>
      </c>
      <c r="I238" s="40" t="str">
        <f t="shared" si="44"/>
        <v/>
      </c>
      <c r="J238" s="75"/>
      <c r="K238" s="75"/>
      <c r="L238" s="75"/>
      <c r="M238" s="268"/>
      <c r="N238" t="str">
        <f>IF(C238="","",'OPĆI DIO'!$C$1)</f>
        <v/>
      </c>
      <c r="O238" t="str">
        <f t="shared" si="45"/>
        <v/>
      </c>
      <c r="P238" t="str">
        <f t="shared" si="46"/>
        <v/>
      </c>
      <c r="Q238" t="str">
        <f t="shared" si="47"/>
        <v/>
      </c>
      <c r="R238" t="str">
        <f t="shared" si="48"/>
        <v/>
      </c>
      <c r="S238" t="str">
        <f t="shared" si="49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42"/>
        <v/>
      </c>
      <c r="E239" s="45"/>
      <c r="F239" s="40" t="str">
        <f t="shared" si="41"/>
        <v/>
      </c>
      <c r="G239" s="76"/>
      <c r="H239" s="40" t="str">
        <f t="shared" si="43"/>
        <v/>
      </c>
      <c r="I239" s="40" t="str">
        <f t="shared" si="44"/>
        <v/>
      </c>
      <c r="J239" s="75"/>
      <c r="K239" s="75"/>
      <c r="L239" s="75"/>
      <c r="M239" s="268"/>
      <c r="N239" t="str">
        <f>IF(C239="","",'OPĆI DIO'!$C$1)</f>
        <v/>
      </c>
      <c r="O239" t="str">
        <f t="shared" si="45"/>
        <v/>
      </c>
      <c r="P239" t="str">
        <f t="shared" si="46"/>
        <v/>
      </c>
      <c r="Q239" t="str">
        <f t="shared" si="47"/>
        <v/>
      </c>
      <c r="R239" t="str">
        <f t="shared" si="48"/>
        <v/>
      </c>
      <c r="S239" t="str">
        <f t="shared" si="49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42"/>
        <v/>
      </c>
      <c r="E240" s="45"/>
      <c r="F240" s="40" t="str">
        <f t="shared" si="41"/>
        <v/>
      </c>
      <c r="G240" s="76"/>
      <c r="H240" s="40" t="str">
        <f t="shared" si="43"/>
        <v/>
      </c>
      <c r="I240" s="40" t="str">
        <f t="shared" si="44"/>
        <v/>
      </c>
      <c r="J240" s="75"/>
      <c r="K240" s="75"/>
      <c r="L240" s="75"/>
      <c r="M240" s="268"/>
      <c r="N240" t="str">
        <f>IF(C240="","",'OPĆI DIO'!$C$1)</f>
        <v/>
      </c>
      <c r="O240" t="str">
        <f t="shared" si="45"/>
        <v/>
      </c>
      <c r="P240" t="str">
        <f t="shared" si="46"/>
        <v/>
      </c>
      <c r="Q240" t="str">
        <f t="shared" si="47"/>
        <v/>
      </c>
      <c r="R240" t="str">
        <f t="shared" si="48"/>
        <v/>
      </c>
      <c r="S240" t="str">
        <f t="shared" si="49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42"/>
        <v/>
      </c>
      <c r="E241" s="45"/>
      <c r="F241" s="40" t="str">
        <f t="shared" si="41"/>
        <v/>
      </c>
      <c r="G241" s="76"/>
      <c r="H241" s="40" t="str">
        <f t="shared" si="43"/>
        <v/>
      </c>
      <c r="I241" s="40" t="str">
        <f t="shared" si="44"/>
        <v/>
      </c>
      <c r="J241" s="75"/>
      <c r="K241" s="75"/>
      <c r="L241" s="75"/>
      <c r="M241" s="268"/>
      <c r="N241" t="str">
        <f>IF(C241="","",'OPĆI DIO'!$C$1)</f>
        <v/>
      </c>
      <c r="O241" t="str">
        <f t="shared" si="45"/>
        <v/>
      </c>
      <c r="P241" t="str">
        <f t="shared" si="46"/>
        <v/>
      </c>
      <c r="Q241" t="str">
        <f t="shared" si="47"/>
        <v/>
      </c>
      <c r="R241" t="str">
        <f t="shared" si="48"/>
        <v/>
      </c>
      <c r="S241" t="str">
        <f t="shared" si="49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42"/>
        <v/>
      </c>
      <c r="E242" s="45"/>
      <c r="F242" s="40" t="str">
        <f t="shared" si="41"/>
        <v/>
      </c>
      <c r="G242" s="76"/>
      <c r="H242" s="40" t="str">
        <f t="shared" si="43"/>
        <v/>
      </c>
      <c r="I242" s="40" t="str">
        <f t="shared" si="44"/>
        <v/>
      </c>
      <c r="J242" s="75"/>
      <c r="K242" s="75"/>
      <c r="L242" s="75"/>
      <c r="M242" s="268"/>
      <c r="N242" t="str">
        <f>IF(C242="","",'OPĆI DIO'!$C$1)</f>
        <v/>
      </c>
      <c r="O242" t="str">
        <f t="shared" si="45"/>
        <v/>
      </c>
      <c r="P242" t="str">
        <f t="shared" si="46"/>
        <v/>
      </c>
      <c r="Q242" t="str">
        <f t="shared" si="47"/>
        <v/>
      </c>
      <c r="R242" t="str">
        <f t="shared" si="48"/>
        <v/>
      </c>
      <c r="S242" t="str">
        <f t="shared" si="49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42"/>
        <v/>
      </c>
      <c r="E243" s="45"/>
      <c r="F243" s="40" t="str">
        <f t="shared" si="41"/>
        <v/>
      </c>
      <c r="G243" s="76"/>
      <c r="H243" s="40" t="str">
        <f t="shared" si="43"/>
        <v/>
      </c>
      <c r="I243" s="40" t="str">
        <f t="shared" si="44"/>
        <v/>
      </c>
      <c r="J243" s="75"/>
      <c r="K243" s="75"/>
      <c r="L243" s="75"/>
      <c r="M243" s="268"/>
      <c r="N243" t="str">
        <f>IF(C243="","",'OPĆI DIO'!$C$1)</f>
        <v/>
      </c>
      <c r="O243" t="str">
        <f t="shared" si="45"/>
        <v/>
      </c>
      <c r="P243" t="str">
        <f t="shared" si="46"/>
        <v/>
      </c>
      <c r="Q243" t="str">
        <f t="shared" si="47"/>
        <v/>
      </c>
      <c r="R243" t="str">
        <f t="shared" si="48"/>
        <v/>
      </c>
      <c r="S243" t="str">
        <f t="shared" si="49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42"/>
        <v/>
      </c>
      <c r="E244" s="45"/>
      <c r="F244" s="40" t="str">
        <f t="shared" si="41"/>
        <v/>
      </c>
      <c r="G244" s="76"/>
      <c r="H244" s="40" t="str">
        <f t="shared" si="43"/>
        <v/>
      </c>
      <c r="I244" s="40" t="str">
        <f t="shared" si="44"/>
        <v/>
      </c>
      <c r="J244" s="75"/>
      <c r="K244" s="75"/>
      <c r="L244" s="75"/>
      <c r="M244" s="268"/>
      <c r="N244" t="str">
        <f>IF(C244="","",'OPĆI DIO'!$C$1)</f>
        <v/>
      </c>
      <c r="O244" t="str">
        <f t="shared" si="45"/>
        <v/>
      </c>
      <c r="P244" t="str">
        <f t="shared" si="46"/>
        <v/>
      </c>
      <c r="Q244" t="str">
        <f t="shared" si="47"/>
        <v/>
      </c>
      <c r="R244" t="str">
        <f t="shared" si="48"/>
        <v/>
      </c>
      <c r="S244" t="str">
        <f t="shared" si="49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42"/>
        <v/>
      </c>
      <c r="E245" s="45"/>
      <c r="F245" s="40" t="str">
        <f t="shared" si="41"/>
        <v/>
      </c>
      <c r="G245" s="76"/>
      <c r="H245" s="40" t="str">
        <f t="shared" si="43"/>
        <v/>
      </c>
      <c r="I245" s="40" t="str">
        <f t="shared" si="44"/>
        <v/>
      </c>
      <c r="J245" s="75"/>
      <c r="K245" s="75"/>
      <c r="L245" s="75"/>
      <c r="M245" s="268"/>
      <c r="N245" t="str">
        <f>IF(C245="","",'OPĆI DIO'!$C$1)</f>
        <v/>
      </c>
      <c r="O245" t="str">
        <f t="shared" si="45"/>
        <v/>
      </c>
      <c r="P245" t="str">
        <f t="shared" si="46"/>
        <v/>
      </c>
      <c r="Q245" t="str">
        <f t="shared" si="47"/>
        <v/>
      </c>
      <c r="R245" t="str">
        <f t="shared" si="48"/>
        <v/>
      </c>
      <c r="S245" t="str">
        <f t="shared" si="49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42"/>
        <v/>
      </c>
      <c r="E246" s="45"/>
      <c r="F246" s="40" t="str">
        <f t="shared" si="41"/>
        <v/>
      </c>
      <c r="G246" s="76"/>
      <c r="H246" s="40" t="str">
        <f t="shared" si="43"/>
        <v/>
      </c>
      <c r="I246" s="40" t="str">
        <f t="shared" si="44"/>
        <v/>
      </c>
      <c r="J246" s="75"/>
      <c r="K246" s="75"/>
      <c r="L246" s="75"/>
      <c r="M246" s="268"/>
      <c r="N246" t="str">
        <f>IF(C246="","",'OPĆI DIO'!$C$1)</f>
        <v/>
      </c>
      <c r="O246" t="str">
        <f t="shared" si="45"/>
        <v/>
      </c>
      <c r="P246" t="str">
        <f t="shared" si="46"/>
        <v/>
      </c>
      <c r="Q246" t="str">
        <f t="shared" si="47"/>
        <v/>
      </c>
      <c r="R246" t="str">
        <f t="shared" si="48"/>
        <v/>
      </c>
      <c r="S246" t="str">
        <f t="shared" si="49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42"/>
        <v/>
      </c>
      <c r="E247" s="45"/>
      <c r="F247" s="40" t="str">
        <f t="shared" si="41"/>
        <v/>
      </c>
      <c r="G247" s="76"/>
      <c r="H247" s="40" t="str">
        <f t="shared" si="43"/>
        <v/>
      </c>
      <c r="I247" s="40" t="str">
        <f t="shared" si="44"/>
        <v/>
      </c>
      <c r="J247" s="75"/>
      <c r="K247" s="75"/>
      <c r="L247" s="75"/>
      <c r="M247" s="268"/>
      <c r="N247" t="str">
        <f>IF(C247="","",'OPĆI DIO'!$C$1)</f>
        <v/>
      </c>
      <c r="O247" t="str">
        <f t="shared" si="45"/>
        <v/>
      </c>
      <c r="P247" t="str">
        <f t="shared" si="46"/>
        <v/>
      </c>
      <c r="Q247" t="str">
        <f t="shared" si="47"/>
        <v/>
      </c>
      <c r="R247" t="str">
        <f t="shared" si="48"/>
        <v/>
      </c>
      <c r="S247" t="str">
        <f t="shared" si="49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42"/>
        <v/>
      </c>
      <c r="E248" s="45"/>
      <c r="F248" s="40" t="str">
        <f t="shared" si="41"/>
        <v/>
      </c>
      <c r="G248" s="76"/>
      <c r="H248" s="40" t="str">
        <f t="shared" si="43"/>
        <v/>
      </c>
      <c r="I248" s="40" t="str">
        <f t="shared" si="44"/>
        <v/>
      </c>
      <c r="J248" s="75"/>
      <c r="K248" s="75"/>
      <c r="L248" s="75"/>
      <c r="M248" s="268"/>
      <c r="N248" t="str">
        <f>IF(C248="","",'OPĆI DIO'!$C$1)</f>
        <v/>
      </c>
      <c r="O248" t="str">
        <f t="shared" si="45"/>
        <v/>
      </c>
      <c r="P248" t="str">
        <f t="shared" si="46"/>
        <v/>
      </c>
      <c r="Q248" t="str">
        <f t="shared" si="47"/>
        <v/>
      </c>
      <c r="R248" t="str">
        <f t="shared" si="48"/>
        <v/>
      </c>
      <c r="S248" t="str">
        <f t="shared" si="49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42"/>
        <v/>
      </c>
      <c r="E249" s="45"/>
      <c r="F249" s="40" t="str">
        <f t="shared" si="41"/>
        <v/>
      </c>
      <c r="G249" s="76"/>
      <c r="H249" s="40" t="str">
        <f t="shared" si="43"/>
        <v/>
      </c>
      <c r="I249" s="40" t="str">
        <f t="shared" si="44"/>
        <v/>
      </c>
      <c r="J249" s="75"/>
      <c r="K249" s="75"/>
      <c r="L249" s="75"/>
      <c r="M249" s="268"/>
      <c r="N249" t="str">
        <f>IF(C249="","",'OPĆI DIO'!$C$1)</f>
        <v/>
      </c>
      <c r="O249" t="str">
        <f t="shared" si="45"/>
        <v/>
      </c>
      <c r="P249" t="str">
        <f t="shared" si="46"/>
        <v/>
      </c>
      <c r="Q249" t="str">
        <f t="shared" si="47"/>
        <v/>
      </c>
      <c r="R249" t="str">
        <f t="shared" si="48"/>
        <v/>
      </c>
      <c r="S249" t="str">
        <f t="shared" si="49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42"/>
        <v/>
      </c>
      <c r="E250" s="45"/>
      <c r="F250" s="40" t="str">
        <f t="shared" si="41"/>
        <v/>
      </c>
      <c r="G250" s="76"/>
      <c r="H250" s="40" t="str">
        <f t="shared" si="43"/>
        <v/>
      </c>
      <c r="I250" s="40" t="str">
        <f t="shared" si="44"/>
        <v/>
      </c>
      <c r="J250" s="75"/>
      <c r="K250" s="75"/>
      <c r="L250" s="75"/>
      <c r="M250" s="268"/>
      <c r="N250" t="str">
        <f>IF(C250="","",'OPĆI DIO'!$C$1)</f>
        <v/>
      </c>
      <c r="O250" t="str">
        <f t="shared" si="45"/>
        <v/>
      </c>
      <c r="P250" t="str">
        <f t="shared" si="46"/>
        <v/>
      </c>
      <c r="Q250" t="str">
        <f t="shared" si="47"/>
        <v/>
      </c>
      <c r="R250" t="str">
        <f t="shared" si="48"/>
        <v/>
      </c>
      <c r="S250" t="str">
        <f t="shared" si="49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42"/>
        <v/>
      </c>
      <c r="E251" s="45"/>
      <c r="F251" s="40" t="str">
        <f t="shared" si="41"/>
        <v/>
      </c>
      <c r="G251" s="76"/>
      <c r="H251" s="40" t="str">
        <f t="shared" si="43"/>
        <v/>
      </c>
      <c r="I251" s="40" t="str">
        <f t="shared" si="44"/>
        <v/>
      </c>
      <c r="J251" s="75"/>
      <c r="K251" s="75"/>
      <c r="L251" s="75"/>
      <c r="M251" s="268"/>
      <c r="N251" t="str">
        <f>IF(C251="","",'OPĆI DIO'!$C$1)</f>
        <v/>
      </c>
      <c r="O251" t="str">
        <f t="shared" si="45"/>
        <v/>
      </c>
      <c r="P251" t="str">
        <f t="shared" si="46"/>
        <v/>
      </c>
      <c r="Q251" t="str">
        <f t="shared" si="47"/>
        <v/>
      </c>
      <c r="R251" t="str">
        <f t="shared" si="48"/>
        <v/>
      </c>
      <c r="S251" t="str">
        <f t="shared" si="49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42"/>
        <v/>
      </c>
      <c r="E252" s="45"/>
      <c r="F252" s="40" t="str">
        <f t="shared" si="41"/>
        <v/>
      </c>
      <c r="G252" s="76"/>
      <c r="H252" s="40" t="str">
        <f t="shared" si="43"/>
        <v/>
      </c>
      <c r="I252" s="40" t="str">
        <f t="shared" si="44"/>
        <v/>
      </c>
      <c r="J252" s="75"/>
      <c r="K252" s="75"/>
      <c r="L252" s="75"/>
      <c r="M252" s="268"/>
      <c r="N252" t="str">
        <f>IF(C252="","",'OPĆI DIO'!$C$1)</f>
        <v/>
      </c>
      <c r="O252" t="str">
        <f t="shared" si="45"/>
        <v/>
      </c>
      <c r="P252" t="str">
        <f t="shared" si="46"/>
        <v/>
      </c>
      <c r="Q252" t="str">
        <f t="shared" si="47"/>
        <v/>
      </c>
      <c r="R252" t="str">
        <f t="shared" si="48"/>
        <v/>
      </c>
      <c r="S252" t="str">
        <f t="shared" si="49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si="42"/>
        <v/>
      </c>
      <c r="E253" s="45"/>
      <c r="F253" s="40" t="str">
        <f t="shared" si="41"/>
        <v/>
      </c>
      <c r="G253" s="76"/>
      <c r="H253" s="40" t="str">
        <f t="shared" si="43"/>
        <v/>
      </c>
      <c r="I253" s="40" t="str">
        <f t="shared" si="44"/>
        <v/>
      </c>
      <c r="J253" s="75"/>
      <c r="K253" s="75"/>
      <c r="L253" s="75"/>
      <c r="M253" s="268"/>
      <c r="N253" t="str">
        <f>IF(C253="","",'OPĆI DIO'!$C$1)</f>
        <v/>
      </c>
      <c r="O253" t="str">
        <f t="shared" si="45"/>
        <v/>
      </c>
      <c r="P253" t="str">
        <f t="shared" si="46"/>
        <v/>
      </c>
      <c r="Q253" t="str">
        <f t="shared" si="47"/>
        <v/>
      </c>
      <c r="R253" t="str">
        <f t="shared" si="48"/>
        <v/>
      </c>
      <c r="S253" t="str">
        <f t="shared" si="49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42"/>
        <v/>
      </c>
      <c r="E254" s="45"/>
      <c r="F254" s="40" t="str">
        <f t="shared" si="41"/>
        <v/>
      </c>
      <c r="G254" s="76"/>
      <c r="H254" s="40" t="str">
        <f t="shared" si="43"/>
        <v/>
      </c>
      <c r="I254" s="40" t="str">
        <f t="shared" si="44"/>
        <v/>
      </c>
      <c r="J254" s="75"/>
      <c r="K254" s="75"/>
      <c r="L254" s="75"/>
      <c r="M254" s="268"/>
      <c r="N254" t="str">
        <f>IF(C254="","",'OPĆI DIO'!$C$1)</f>
        <v/>
      </c>
      <c r="O254" t="str">
        <f t="shared" si="45"/>
        <v/>
      </c>
      <c r="P254" t="str">
        <f t="shared" si="46"/>
        <v/>
      </c>
      <c r="Q254" t="str">
        <f t="shared" si="47"/>
        <v/>
      </c>
      <c r="R254" t="str">
        <f t="shared" si="48"/>
        <v/>
      </c>
      <c r="S254" t="str">
        <f t="shared" si="49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42"/>
        <v/>
      </c>
      <c r="E255" s="45"/>
      <c r="F255" s="40" t="str">
        <f t="shared" si="41"/>
        <v/>
      </c>
      <c r="G255" s="76"/>
      <c r="H255" s="40" t="str">
        <f t="shared" si="43"/>
        <v/>
      </c>
      <c r="I255" s="40" t="str">
        <f t="shared" si="44"/>
        <v/>
      </c>
      <c r="J255" s="75"/>
      <c r="K255" s="75"/>
      <c r="L255" s="75"/>
      <c r="M255" s="268"/>
      <c r="N255" t="str">
        <f>IF(C255="","",'OPĆI DIO'!$C$1)</f>
        <v/>
      </c>
      <c r="O255" t="str">
        <f t="shared" si="45"/>
        <v/>
      </c>
      <c r="P255" t="str">
        <f t="shared" si="46"/>
        <v/>
      </c>
      <c r="Q255" t="str">
        <f t="shared" si="47"/>
        <v/>
      </c>
      <c r="R255" t="str">
        <f t="shared" si="48"/>
        <v/>
      </c>
      <c r="S255" t="str">
        <f t="shared" si="49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42"/>
        <v/>
      </c>
      <c r="E256" s="45"/>
      <c r="F256" s="40" t="str">
        <f t="shared" si="41"/>
        <v/>
      </c>
      <c r="G256" s="76"/>
      <c r="H256" s="40" t="str">
        <f t="shared" si="43"/>
        <v/>
      </c>
      <c r="I256" s="40" t="str">
        <f t="shared" si="44"/>
        <v/>
      </c>
      <c r="J256" s="75"/>
      <c r="K256" s="75"/>
      <c r="L256" s="75"/>
      <c r="M256" s="268"/>
      <c r="N256" t="str">
        <f>IF(C256="","",'OPĆI DIO'!$C$1)</f>
        <v/>
      </c>
      <c r="O256" t="str">
        <f t="shared" si="45"/>
        <v/>
      </c>
      <c r="P256" t="str">
        <f t="shared" si="46"/>
        <v/>
      </c>
      <c r="Q256" t="str">
        <f t="shared" si="47"/>
        <v/>
      </c>
      <c r="R256" t="str">
        <f t="shared" si="48"/>
        <v/>
      </c>
      <c r="S256" t="str">
        <f t="shared" si="49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42"/>
        <v/>
      </c>
      <c r="E257" s="45"/>
      <c r="F257" s="40" t="str">
        <f t="shared" si="41"/>
        <v/>
      </c>
      <c r="G257" s="76"/>
      <c r="H257" s="40" t="str">
        <f t="shared" si="43"/>
        <v/>
      </c>
      <c r="I257" s="40" t="str">
        <f t="shared" si="44"/>
        <v/>
      </c>
      <c r="J257" s="75"/>
      <c r="K257" s="75"/>
      <c r="L257" s="75"/>
      <c r="M257" s="268"/>
      <c r="N257" t="str">
        <f>IF(C257="","",'OPĆI DIO'!$C$1)</f>
        <v/>
      </c>
      <c r="O257" t="str">
        <f t="shared" si="45"/>
        <v/>
      </c>
      <c r="P257" t="str">
        <f t="shared" si="46"/>
        <v/>
      </c>
      <c r="Q257" t="str">
        <f t="shared" si="47"/>
        <v/>
      </c>
      <c r="R257" t="str">
        <f t="shared" si="48"/>
        <v/>
      </c>
      <c r="S257" t="str">
        <f t="shared" si="49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42"/>
        <v/>
      </c>
      <c r="E258" s="45"/>
      <c r="F258" s="40" t="str">
        <f t="shared" si="41"/>
        <v/>
      </c>
      <c r="G258" s="76"/>
      <c r="H258" s="40" t="str">
        <f t="shared" si="43"/>
        <v/>
      </c>
      <c r="I258" s="40" t="str">
        <f t="shared" si="44"/>
        <v/>
      </c>
      <c r="J258" s="75"/>
      <c r="K258" s="75"/>
      <c r="L258" s="75"/>
      <c r="M258" s="268"/>
      <c r="N258" t="str">
        <f>IF(C258="","",'OPĆI DIO'!$C$1)</f>
        <v/>
      </c>
      <c r="O258" t="str">
        <f t="shared" si="45"/>
        <v/>
      </c>
      <c r="P258" t="str">
        <f t="shared" si="46"/>
        <v/>
      </c>
      <c r="Q258" t="str">
        <f t="shared" si="47"/>
        <v/>
      </c>
      <c r="R258" t="str">
        <f t="shared" si="48"/>
        <v/>
      </c>
      <c r="S258" t="str">
        <f t="shared" si="49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42"/>
        <v/>
      </c>
      <c r="E259" s="45"/>
      <c r="F259" s="40" t="str">
        <f t="shared" ref="F259:F322" si="50">IFERROR(VLOOKUP(E259,$W$5:$Y$129,2,FALSE),"")</f>
        <v/>
      </c>
      <c r="G259" s="76"/>
      <c r="H259" s="40" t="str">
        <f t="shared" si="43"/>
        <v/>
      </c>
      <c r="I259" s="40" t="str">
        <f t="shared" si="44"/>
        <v/>
      </c>
      <c r="J259" s="75"/>
      <c r="K259" s="75"/>
      <c r="L259" s="75"/>
      <c r="M259" s="268"/>
      <c r="N259" t="str">
        <f>IF(C259="","",'OPĆI DIO'!$C$1)</f>
        <v/>
      </c>
      <c r="O259" t="str">
        <f t="shared" si="45"/>
        <v/>
      </c>
      <c r="P259" t="str">
        <f t="shared" si="46"/>
        <v/>
      </c>
      <c r="Q259" t="str">
        <f t="shared" si="47"/>
        <v/>
      </c>
      <c r="R259" t="str">
        <f t="shared" si="48"/>
        <v/>
      </c>
      <c r="S259" t="str">
        <f t="shared" si="49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ref="D260:D323" si="51">IFERROR(VLOOKUP(C260,$T$6:$U$23,2,FALSE),"")</f>
        <v/>
      </c>
      <c r="E260" s="45"/>
      <c r="F260" s="40" t="str">
        <f t="shared" si="50"/>
        <v/>
      </c>
      <c r="G260" s="76"/>
      <c r="H260" s="40" t="str">
        <f t="shared" ref="H260:H323" si="52">IFERROR(VLOOKUP(G260,$AC$6:$AD$353,2,FALSE),"")</f>
        <v/>
      </c>
      <c r="I260" s="40" t="str">
        <f t="shared" ref="I260:I323" si="53">IFERROR(VLOOKUP(G260,$AC$6:$AG$353,3,FALSE),"")</f>
        <v/>
      </c>
      <c r="J260" s="75"/>
      <c r="K260" s="75"/>
      <c r="L260" s="75"/>
      <c r="M260" s="268"/>
      <c r="N260" t="str">
        <f>IF(C260="","",'OPĆI DIO'!$C$1)</f>
        <v/>
      </c>
      <c r="O260" t="str">
        <f t="shared" ref="O260:O323" si="54">LEFT(E260,3)</f>
        <v/>
      </c>
      <c r="P260" t="str">
        <f t="shared" ref="P260:P323" si="55">LEFT(E260,2)</f>
        <v/>
      </c>
      <c r="Q260" t="str">
        <f t="shared" ref="Q260:Q323" si="56">LEFT(C260,3)</f>
        <v/>
      </c>
      <c r="R260" t="str">
        <f t="shared" ref="R260:R323" si="57">IF(S260="5",0,MID(I260,2,2))</f>
        <v/>
      </c>
      <c r="S260" t="str">
        <f t="shared" ref="S260:S323" si="58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51"/>
        <v/>
      </c>
      <c r="E261" s="45"/>
      <c r="F261" s="40" t="str">
        <f t="shared" si="50"/>
        <v/>
      </c>
      <c r="G261" s="76"/>
      <c r="H261" s="40" t="str">
        <f t="shared" si="52"/>
        <v/>
      </c>
      <c r="I261" s="40" t="str">
        <f t="shared" si="53"/>
        <v/>
      </c>
      <c r="J261" s="75"/>
      <c r="K261" s="75"/>
      <c r="L261" s="75"/>
      <c r="M261" s="268"/>
      <c r="N261" t="str">
        <f>IF(C261="","",'OPĆI DIO'!$C$1)</f>
        <v/>
      </c>
      <c r="O261" t="str">
        <f t="shared" si="54"/>
        <v/>
      </c>
      <c r="P261" t="str">
        <f t="shared" si="55"/>
        <v/>
      </c>
      <c r="Q261" t="str">
        <f t="shared" si="56"/>
        <v/>
      </c>
      <c r="R261" t="str">
        <f t="shared" si="57"/>
        <v/>
      </c>
      <c r="S261" t="str">
        <f t="shared" si="58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51"/>
        <v/>
      </c>
      <c r="E262" s="45"/>
      <c r="F262" s="40" t="str">
        <f t="shared" si="50"/>
        <v/>
      </c>
      <c r="G262" s="76"/>
      <c r="H262" s="40" t="str">
        <f t="shared" si="52"/>
        <v/>
      </c>
      <c r="I262" s="40" t="str">
        <f t="shared" si="53"/>
        <v/>
      </c>
      <c r="J262" s="75"/>
      <c r="K262" s="75"/>
      <c r="L262" s="75"/>
      <c r="M262" s="268"/>
      <c r="N262" t="str">
        <f>IF(C262="","",'OPĆI DIO'!$C$1)</f>
        <v/>
      </c>
      <c r="O262" t="str">
        <f t="shared" si="54"/>
        <v/>
      </c>
      <c r="P262" t="str">
        <f t="shared" si="55"/>
        <v/>
      </c>
      <c r="Q262" t="str">
        <f t="shared" si="56"/>
        <v/>
      </c>
      <c r="R262" t="str">
        <f t="shared" si="57"/>
        <v/>
      </c>
      <c r="S262" t="str">
        <f t="shared" si="58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51"/>
        <v/>
      </c>
      <c r="E263" s="45"/>
      <c r="F263" s="40" t="str">
        <f t="shared" si="50"/>
        <v/>
      </c>
      <c r="G263" s="76"/>
      <c r="H263" s="40" t="str">
        <f t="shared" si="52"/>
        <v/>
      </c>
      <c r="I263" s="40" t="str">
        <f t="shared" si="53"/>
        <v/>
      </c>
      <c r="J263" s="75"/>
      <c r="K263" s="75"/>
      <c r="L263" s="75"/>
      <c r="M263" s="268"/>
      <c r="N263" t="str">
        <f>IF(C263="","",'OPĆI DIO'!$C$1)</f>
        <v/>
      </c>
      <c r="O263" t="str">
        <f t="shared" si="54"/>
        <v/>
      </c>
      <c r="P263" t="str">
        <f t="shared" si="55"/>
        <v/>
      </c>
      <c r="Q263" t="str">
        <f t="shared" si="56"/>
        <v/>
      </c>
      <c r="R263" t="str">
        <f t="shared" si="57"/>
        <v/>
      </c>
      <c r="S263" t="str">
        <f t="shared" si="58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51"/>
        <v/>
      </c>
      <c r="E264" s="45"/>
      <c r="F264" s="40" t="str">
        <f t="shared" si="50"/>
        <v/>
      </c>
      <c r="G264" s="76"/>
      <c r="H264" s="40" t="str">
        <f t="shared" si="52"/>
        <v/>
      </c>
      <c r="I264" s="40" t="str">
        <f t="shared" si="53"/>
        <v/>
      </c>
      <c r="J264" s="75"/>
      <c r="K264" s="75"/>
      <c r="L264" s="75"/>
      <c r="M264" s="268"/>
      <c r="N264" t="str">
        <f>IF(C264="","",'OPĆI DIO'!$C$1)</f>
        <v/>
      </c>
      <c r="O264" t="str">
        <f t="shared" si="54"/>
        <v/>
      </c>
      <c r="P264" t="str">
        <f t="shared" si="55"/>
        <v/>
      </c>
      <c r="Q264" t="str">
        <f t="shared" si="56"/>
        <v/>
      </c>
      <c r="R264" t="str">
        <f t="shared" si="57"/>
        <v/>
      </c>
      <c r="S264" t="str">
        <f t="shared" si="58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51"/>
        <v/>
      </c>
      <c r="E265" s="45"/>
      <c r="F265" s="40" t="str">
        <f t="shared" si="50"/>
        <v/>
      </c>
      <c r="G265" s="76"/>
      <c r="H265" s="40" t="str">
        <f t="shared" si="52"/>
        <v/>
      </c>
      <c r="I265" s="40" t="str">
        <f t="shared" si="53"/>
        <v/>
      </c>
      <c r="J265" s="75"/>
      <c r="K265" s="75"/>
      <c r="L265" s="75"/>
      <c r="M265" s="268"/>
      <c r="N265" t="str">
        <f>IF(C265="","",'OPĆI DIO'!$C$1)</f>
        <v/>
      </c>
      <c r="O265" t="str">
        <f t="shared" si="54"/>
        <v/>
      </c>
      <c r="P265" t="str">
        <f t="shared" si="55"/>
        <v/>
      </c>
      <c r="Q265" t="str">
        <f t="shared" si="56"/>
        <v/>
      </c>
      <c r="R265" t="str">
        <f t="shared" si="57"/>
        <v/>
      </c>
      <c r="S265" t="str">
        <f t="shared" si="58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51"/>
        <v/>
      </c>
      <c r="E266" s="45"/>
      <c r="F266" s="40" t="str">
        <f t="shared" si="50"/>
        <v/>
      </c>
      <c r="G266" s="76"/>
      <c r="H266" s="40" t="str">
        <f t="shared" si="52"/>
        <v/>
      </c>
      <c r="I266" s="40" t="str">
        <f t="shared" si="53"/>
        <v/>
      </c>
      <c r="J266" s="75"/>
      <c r="K266" s="75"/>
      <c r="L266" s="75"/>
      <c r="M266" s="268"/>
      <c r="N266" t="str">
        <f>IF(C266="","",'OPĆI DIO'!$C$1)</f>
        <v/>
      </c>
      <c r="O266" t="str">
        <f t="shared" si="54"/>
        <v/>
      </c>
      <c r="P266" t="str">
        <f t="shared" si="55"/>
        <v/>
      </c>
      <c r="Q266" t="str">
        <f t="shared" si="56"/>
        <v/>
      </c>
      <c r="R266" t="str">
        <f t="shared" si="57"/>
        <v/>
      </c>
      <c r="S266" t="str">
        <f t="shared" si="58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51"/>
        <v/>
      </c>
      <c r="E267" s="45"/>
      <c r="F267" s="40" t="str">
        <f t="shared" si="50"/>
        <v/>
      </c>
      <c r="G267" s="76"/>
      <c r="H267" s="40" t="str">
        <f t="shared" si="52"/>
        <v/>
      </c>
      <c r="I267" s="40" t="str">
        <f t="shared" si="53"/>
        <v/>
      </c>
      <c r="J267" s="75"/>
      <c r="K267" s="75"/>
      <c r="L267" s="75"/>
      <c r="M267" s="268"/>
      <c r="N267" t="str">
        <f>IF(C267="","",'OPĆI DIO'!$C$1)</f>
        <v/>
      </c>
      <c r="O267" t="str">
        <f t="shared" si="54"/>
        <v/>
      </c>
      <c r="P267" t="str">
        <f t="shared" si="55"/>
        <v/>
      </c>
      <c r="Q267" t="str">
        <f t="shared" si="56"/>
        <v/>
      </c>
      <c r="R267" t="str">
        <f t="shared" si="57"/>
        <v/>
      </c>
      <c r="S267" t="str">
        <f t="shared" si="58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51"/>
        <v/>
      </c>
      <c r="E268" s="45"/>
      <c r="F268" s="40" t="str">
        <f t="shared" si="50"/>
        <v/>
      </c>
      <c r="G268" s="76"/>
      <c r="H268" s="40" t="str">
        <f t="shared" si="52"/>
        <v/>
      </c>
      <c r="I268" s="40" t="str">
        <f t="shared" si="53"/>
        <v/>
      </c>
      <c r="J268" s="75"/>
      <c r="K268" s="75"/>
      <c r="L268" s="75"/>
      <c r="M268" s="268"/>
      <c r="N268" t="str">
        <f>IF(C268="","",'OPĆI DIO'!$C$1)</f>
        <v/>
      </c>
      <c r="O268" t="str">
        <f t="shared" si="54"/>
        <v/>
      </c>
      <c r="P268" t="str">
        <f t="shared" si="55"/>
        <v/>
      </c>
      <c r="Q268" t="str">
        <f t="shared" si="56"/>
        <v/>
      </c>
      <c r="R268" t="str">
        <f t="shared" si="57"/>
        <v/>
      </c>
      <c r="S268" t="str">
        <f t="shared" si="58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51"/>
        <v/>
      </c>
      <c r="E269" s="45"/>
      <c r="F269" s="40" t="str">
        <f t="shared" si="50"/>
        <v/>
      </c>
      <c r="G269" s="76"/>
      <c r="H269" s="40" t="str">
        <f t="shared" si="52"/>
        <v/>
      </c>
      <c r="I269" s="40" t="str">
        <f t="shared" si="53"/>
        <v/>
      </c>
      <c r="J269" s="75"/>
      <c r="K269" s="75"/>
      <c r="L269" s="75"/>
      <c r="M269" s="268"/>
      <c r="N269" t="str">
        <f>IF(C269="","",'OPĆI DIO'!$C$1)</f>
        <v/>
      </c>
      <c r="O269" t="str">
        <f t="shared" si="54"/>
        <v/>
      </c>
      <c r="P269" t="str">
        <f t="shared" si="55"/>
        <v/>
      </c>
      <c r="Q269" t="str">
        <f t="shared" si="56"/>
        <v/>
      </c>
      <c r="R269" t="str">
        <f t="shared" si="57"/>
        <v/>
      </c>
      <c r="S269" t="str">
        <f t="shared" si="58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51"/>
        <v/>
      </c>
      <c r="E270" s="45"/>
      <c r="F270" s="40" t="str">
        <f t="shared" si="50"/>
        <v/>
      </c>
      <c r="G270" s="76"/>
      <c r="H270" s="40" t="str">
        <f t="shared" si="52"/>
        <v/>
      </c>
      <c r="I270" s="40" t="str">
        <f t="shared" si="53"/>
        <v/>
      </c>
      <c r="J270" s="75"/>
      <c r="K270" s="75"/>
      <c r="L270" s="75"/>
      <c r="M270" s="268"/>
      <c r="N270" t="str">
        <f>IF(C270="","",'OPĆI DIO'!$C$1)</f>
        <v/>
      </c>
      <c r="O270" t="str">
        <f t="shared" si="54"/>
        <v/>
      </c>
      <c r="P270" t="str">
        <f t="shared" si="55"/>
        <v/>
      </c>
      <c r="Q270" t="str">
        <f t="shared" si="56"/>
        <v/>
      </c>
      <c r="R270" t="str">
        <f t="shared" si="57"/>
        <v/>
      </c>
      <c r="S270" t="str">
        <f t="shared" si="58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51"/>
        <v/>
      </c>
      <c r="E271" s="45"/>
      <c r="F271" s="40" t="str">
        <f t="shared" si="50"/>
        <v/>
      </c>
      <c r="G271" s="76"/>
      <c r="H271" s="40" t="str">
        <f t="shared" si="52"/>
        <v/>
      </c>
      <c r="I271" s="40" t="str">
        <f t="shared" si="53"/>
        <v/>
      </c>
      <c r="J271" s="75"/>
      <c r="K271" s="75"/>
      <c r="L271" s="75"/>
      <c r="M271" s="268"/>
      <c r="N271" t="str">
        <f>IF(C271="","",'OPĆI DIO'!$C$1)</f>
        <v/>
      </c>
      <c r="O271" t="str">
        <f t="shared" si="54"/>
        <v/>
      </c>
      <c r="P271" t="str">
        <f t="shared" si="55"/>
        <v/>
      </c>
      <c r="Q271" t="str">
        <f t="shared" si="56"/>
        <v/>
      </c>
      <c r="R271" t="str">
        <f t="shared" si="57"/>
        <v/>
      </c>
      <c r="S271" t="str">
        <f t="shared" si="58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51"/>
        <v/>
      </c>
      <c r="E272" s="45"/>
      <c r="F272" s="40" t="str">
        <f t="shared" si="50"/>
        <v/>
      </c>
      <c r="G272" s="76"/>
      <c r="H272" s="40" t="str">
        <f t="shared" si="52"/>
        <v/>
      </c>
      <c r="I272" s="40" t="str">
        <f t="shared" si="53"/>
        <v/>
      </c>
      <c r="J272" s="75"/>
      <c r="K272" s="75"/>
      <c r="L272" s="75"/>
      <c r="M272" s="268"/>
      <c r="N272" t="str">
        <f>IF(C272="","",'OPĆI DIO'!$C$1)</f>
        <v/>
      </c>
      <c r="O272" t="str">
        <f t="shared" si="54"/>
        <v/>
      </c>
      <c r="P272" t="str">
        <f t="shared" si="55"/>
        <v/>
      </c>
      <c r="Q272" t="str">
        <f t="shared" si="56"/>
        <v/>
      </c>
      <c r="R272" t="str">
        <f t="shared" si="57"/>
        <v/>
      </c>
      <c r="S272" t="str">
        <f t="shared" si="58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51"/>
        <v/>
      </c>
      <c r="E273" s="45"/>
      <c r="F273" s="40" t="str">
        <f t="shared" si="50"/>
        <v/>
      </c>
      <c r="G273" s="76"/>
      <c r="H273" s="40" t="str">
        <f t="shared" si="52"/>
        <v/>
      </c>
      <c r="I273" s="40" t="str">
        <f t="shared" si="53"/>
        <v/>
      </c>
      <c r="J273" s="75"/>
      <c r="K273" s="75"/>
      <c r="L273" s="75"/>
      <c r="M273" s="268"/>
      <c r="N273" t="str">
        <f>IF(C273="","",'OPĆI DIO'!$C$1)</f>
        <v/>
      </c>
      <c r="O273" t="str">
        <f t="shared" si="54"/>
        <v/>
      </c>
      <c r="P273" t="str">
        <f t="shared" si="55"/>
        <v/>
      </c>
      <c r="Q273" t="str">
        <f t="shared" si="56"/>
        <v/>
      </c>
      <c r="R273" t="str">
        <f t="shared" si="57"/>
        <v/>
      </c>
      <c r="S273" t="str">
        <f t="shared" si="58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51"/>
        <v/>
      </c>
      <c r="E274" s="45"/>
      <c r="F274" s="40" t="str">
        <f t="shared" si="50"/>
        <v/>
      </c>
      <c r="G274" s="76"/>
      <c r="H274" s="40" t="str">
        <f t="shared" si="52"/>
        <v/>
      </c>
      <c r="I274" s="40" t="str">
        <f t="shared" si="53"/>
        <v/>
      </c>
      <c r="J274" s="75"/>
      <c r="K274" s="75"/>
      <c r="L274" s="75"/>
      <c r="M274" s="268"/>
      <c r="N274" t="str">
        <f>IF(C274="","",'OPĆI DIO'!$C$1)</f>
        <v/>
      </c>
      <c r="O274" t="str">
        <f t="shared" si="54"/>
        <v/>
      </c>
      <c r="P274" t="str">
        <f t="shared" si="55"/>
        <v/>
      </c>
      <c r="Q274" t="str">
        <f t="shared" si="56"/>
        <v/>
      </c>
      <c r="R274" t="str">
        <f t="shared" si="57"/>
        <v/>
      </c>
      <c r="S274" t="str">
        <f t="shared" si="58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51"/>
        <v/>
      </c>
      <c r="E275" s="45"/>
      <c r="F275" s="40" t="str">
        <f t="shared" si="50"/>
        <v/>
      </c>
      <c r="G275" s="76"/>
      <c r="H275" s="40" t="str">
        <f t="shared" si="52"/>
        <v/>
      </c>
      <c r="I275" s="40" t="str">
        <f t="shared" si="53"/>
        <v/>
      </c>
      <c r="J275" s="75"/>
      <c r="K275" s="75"/>
      <c r="L275" s="75"/>
      <c r="M275" s="268"/>
      <c r="N275" t="str">
        <f>IF(C275="","",'OPĆI DIO'!$C$1)</f>
        <v/>
      </c>
      <c r="O275" t="str">
        <f t="shared" si="54"/>
        <v/>
      </c>
      <c r="P275" t="str">
        <f t="shared" si="55"/>
        <v/>
      </c>
      <c r="Q275" t="str">
        <f t="shared" si="56"/>
        <v/>
      </c>
      <c r="R275" t="str">
        <f t="shared" si="57"/>
        <v/>
      </c>
      <c r="S275" t="str">
        <f t="shared" si="58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51"/>
        <v/>
      </c>
      <c r="E276" s="45"/>
      <c r="F276" s="40" t="str">
        <f t="shared" si="50"/>
        <v/>
      </c>
      <c r="G276" s="76"/>
      <c r="H276" s="40" t="str">
        <f t="shared" si="52"/>
        <v/>
      </c>
      <c r="I276" s="40" t="str">
        <f t="shared" si="53"/>
        <v/>
      </c>
      <c r="J276" s="75"/>
      <c r="K276" s="75"/>
      <c r="L276" s="75"/>
      <c r="M276" s="268"/>
      <c r="N276" t="str">
        <f>IF(C276="","",'OPĆI DIO'!$C$1)</f>
        <v/>
      </c>
      <c r="O276" t="str">
        <f t="shared" si="54"/>
        <v/>
      </c>
      <c r="P276" t="str">
        <f t="shared" si="55"/>
        <v/>
      </c>
      <c r="Q276" t="str">
        <f t="shared" si="56"/>
        <v/>
      </c>
      <c r="R276" t="str">
        <f t="shared" si="57"/>
        <v/>
      </c>
      <c r="S276" t="str">
        <f t="shared" si="58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51"/>
        <v/>
      </c>
      <c r="E277" s="45"/>
      <c r="F277" s="40" t="str">
        <f t="shared" si="50"/>
        <v/>
      </c>
      <c r="G277" s="76"/>
      <c r="H277" s="40" t="str">
        <f t="shared" si="52"/>
        <v/>
      </c>
      <c r="I277" s="40" t="str">
        <f t="shared" si="53"/>
        <v/>
      </c>
      <c r="J277" s="75"/>
      <c r="K277" s="75"/>
      <c r="L277" s="75"/>
      <c r="M277" s="268"/>
      <c r="N277" t="str">
        <f>IF(C277="","",'OPĆI DIO'!$C$1)</f>
        <v/>
      </c>
      <c r="O277" t="str">
        <f t="shared" si="54"/>
        <v/>
      </c>
      <c r="P277" t="str">
        <f t="shared" si="55"/>
        <v/>
      </c>
      <c r="Q277" t="str">
        <f t="shared" si="56"/>
        <v/>
      </c>
      <c r="R277" t="str">
        <f t="shared" si="57"/>
        <v/>
      </c>
      <c r="S277" t="str">
        <f t="shared" si="58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51"/>
        <v/>
      </c>
      <c r="E278" s="45"/>
      <c r="F278" s="40" t="str">
        <f t="shared" si="50"/>
        <v/>
      </c>
      <c r="G278" s="76"/>
      <c r="H278" s="40" t="str">
        <f t="shared" si="52"/>
        <v/>
      </c>
      <c r="I278" s="40" t="str">
        <f t="shared" si="53"/>
        <v/>
      </c>
      <c r="J278" s="75"/>
      <c r="K278" s="75"/>
      <c r="L278" s="75"/>
      <c r="M278" s="268"/>
      <c r="N278" t="str">
        <f>IF(C278="","",'OPĆI DIO'!$C$1)</f>
        <v/>
      </c>
      <c r="O278" t="str">
        <f t="shared" si="54"/>
        <v/>
      </c>
      <c r="P278" t="str">
        <f t="shared" si="55"/>
        <v/>
      </c>
      <c r="Q278" t="str">
        <f t="shared" si="56"/>
        <v/>
      </c>
      <c r="R278" t="str">
        <f t="shared" si="57"/>
        <v/>
      </c>
      <c r="S278" t="str">
        <f t="shared" si="58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51"/>
        <v/>
      </c>
      <c r="E279" s="45"/>
      <c r="F279" s="40" t="str">
        <f t="shared" si="50"/>
        <v/>
      </c>
      <c r="G279" s="76"/>
      <c r="H279" s="40" t="str">
        <f t="shared" si="52"/>
        <v/>
      </c>
      <c r="I279" s="40" t="str">
        <f t="shared" si="53"/>
        <v/>
      </c>
      <c r="J279" s="75"/>
      <c r="K279" s="75"/>
      <c r="L279" s="75"/>
      <c r="M279" s="268"/>
      <c r="N279" t="str">
        <f>IF(C279="","",'OPĆI DIO'!$C$1)</f>
        <v/>
      </c>
      <c r="O279" t="str">
        <f t="shared" si="54"/>
        <v/>
      </c>
      <c r="P279" t="str">
        <f t="shared" si="55"/>
        <v/>
      </c>
      <c r="Q279" t="str">
        <f t="shared" si="56"/>
        <v/>
      </c>
      <c r="R279" t="str">
        <f t="shared" si="57"/>
        <v/>
      </c>
      <c r="S279" t="str">
        <f t="shared" si="58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51"/>
        <v/>
      </c>
      <c r="E280" s="45"/>
      <c r="F280" s="40" t="str">
        <f t="shared" si="50"/>
        <v/>
      </c>
      <c r="G280" s="76"/>
      <c r="H280" s="40" t="str">
        <f t="shared" si="52"/>
        <v/>
      </c>
      <c r="I280" s="40" t="str">
        <f t="shared" si="53"/>
        <v/>
      </c>
      <c r="J280" s="75"/>
      <c r="K280" s="75"/>
      <c r="L280" s="75"/>
      <c r="M280" s="268"/>
      <c r="N280" t="str">
        <f>IF(C280="","",'OPĆI DIO'!$C$1)</f>
        <v/>
      </c>
      <c r="O280" t="str">
        <f t="shared" si="54"/>
        <v/>
      </c>
      <c r="P280" t="str">
        <f t="shared" si="55"/>
        <v/>
      </c>
      <c r="Q280" t="str">
        <f t="shared" si="56"/>
        <v/>
      </c>
      <c r="R280" t="str">
        <f t="shared" si="57"/>
        <v/>
      </c>
      <c r="S280" t="str">
        <f t="shared" si="58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51"/>
        <v/>
      </c>
      <c r="E281" s="45"/>
      <c r="F281" s="40" t="str">
        <f t="shared" si="50"/>
        <v/>
      </c>
      <c r="G281" s="76"/>
      <c r="H281" s="40" t="str">
        <f t="shared" si="52"/>
        <v/>
      </c>
      <c r="I281" s="40" t="str">
        <f t="shared" si="53"/>
        <v/>
      </c>
      <c r="J281" s="75"/>
      <c r="K281" s="75"/>
      <c r="L281" s="75"/>
      <c r="M281" s="268"/>
      <c r="N281" t="str">
        <f>IF(C281="","",'OPĆI DIO'!$C$1)</f>
        <v/>
      </c>
      <c r="O281" t="str">
        <f t="shared" si="54"/>
        <v/>
      </c>
      <c r="P281" t="str">
        <f t="shared" si="55"/>
        <v/>
      </c>
      <c r="Q281" t="str">
        <f t="shared" si="56"/>
        <v/>
      </c>
      <c r="R281" t="str">
        <f t="shared" si="57"/>
        <v/>
      </c>
      <c r="S281" t="str">
        <f t="shared" si="58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51"/>
        <v/>
      </c>
      <c r="E282" s="45"/>
      <c r="F282" s="40" t="str">
        <f t="shared" si="50"/>
        <v/>
      </c>
      <c r="G282" s="76"/>
      <c r="H282" s="40" t="str">
        <f t="shared" si="52"/>
        <v/>
      </c>
      <c r="I282" s="40" t="str">
        <f t="shared" si="53"/>
        <v/>
      </c>
      <c r="J282" s="75"/>
      <c r="K282" s="75"/>
      <c r="L282" s="75"/>
      <c r="M282" s="268"/>
      <c r="N282" t="str">
        <f>IF(C282="","",'OPĆI DIO'!$C$1)</f>
        <v/>
      </c>
      <c r="O282" t="str">
        <f t="shared" si="54"/>
        <v/>
      </c>
      <c r="P282" t="str">
        <f t="shared" si="55"/>
        <v/>
      </c>
      <c r="Q282" t="str">
        <f t="shared" si="56"/>
        <v/>
      </c>
      <c r="R282" t="str">
        <f t="shared" si="57"/>
        <v/>
      </c>
      <c r="S282" t="str">
        <f t="shared" si="58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51"/>
        <v/>
      </c>
      <c r="E283" s="45"/>
      <c r="F283" s="40" t="str">
        <f t="shared" si="50"/>
        <v/>
      </c>
      <c r="G283" s="76"/>
      <c r="H283" s="40" t="str">
        <f t="shared" si="52"/>
        <v/>
      </c>
      <c r="I283" s="40" t="str">
        <f t="shared" si="53"/>
        <v/>
      </c>
      <c r="J283" s="75"/>
      <c r="K283" s="75"/>
      <c r="L283" s="75"/>
      <c r="M283" s="268"/>
      <c r="N283" t="str">
        <f>IF(C283="","",'OPĆI DIO'!$C$1)</f>
        <v/>
      </c>
      <c r="O283" t="str">
        <f t="shared" si="54"/>
        <v/>
      </c>
      <c r="P283" t="str">
        <f t="shared" si="55"/>
        <v/>
      </c>
      <c r="Q283" t="str">
        <f t="shared" si="56"/>
        <v/>
      </c>
      <c r="R283" t="str">
        <f t="shared" si="57"/>
        <v/>
      </c>
      <c r="S283" t="str">
        <f t="shared" si="58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51"/>
        <v/>
      </c>
      <c r="E284" s="45"/>
      <c r="F284" s="40" t="str">
        <f t="shared" si="50"/>
        <v/>
      </c>
      <c r="G284" s="76"/>
      <c r="H284" s="40" t="str">
        <f t="shared" si="52"/>
        <v/>
      </c>
      <c r="I284" s="40" t="str">
        <f t="shared" si="53"/>
        <v/>
      </c>
      <c r="J284" s="75"/>
      <c r="K284" s="75"/>
      <c r="L284" s="75"/>
      <c r="M284" s="268"/>
      <c r="N284" t="str">
        <f>IF(C284="","",'OPĆI DIO'!$C$1)</f>
        <v/>
      </c>
      <c r="O284" t="str">
        <f t="shared" si="54"/>
        <v/>
      </c>
      <c r="P284" t="str">
        <f t="shared" si="55"/>
        <v/>
      </c>
      <c r="Q284" t="str">
        <f t="shared" si="56"/>
        <v/>
      </c>
      <c r="R284" t="str">
        <f t="shared" si="57"/>
        <v/>
      </c>
      <c r="S284" t="str">
        <f t="shared" si="58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51"/>
        <v/>
      </c>
      <c r="E285" s="45"/>
      <c r="F285" s="40" t="str">
        <f t="shared" si="50"/>
        <v/>
      </c>
      <c r="G285" s="76"/>
      <c r="H285" s="40" t="str">
        <f t="shared" si="52"/>
        <v/>
      </c>
      <c r="I285" s="40" t="str">
        <f t="shared" si="53"/>
        <v/>
      </c>
      <c r="J285" s="75"/>
      <c r="K285" s="75"/>
      <c r="L285" s="75"/>
      <c r="M285" s="268"/>
      <c r="N285" t="str">
        <f>IF(C285="","",'OPĆI DIO'!$C$1)</f>
        <v/>
      </c>
      <c r="O285" t="str">
        <f t="shared" si="54"/>
        <v/>
      </c>
      <c r="P285" t="str">
        <f t="shared" si="55"/>
        <v/>
      </c>
      <c r="Q285" t="str">
        <f t="shared" si="56"/>
        <v/>
      </c>
      <c r="R285" t="str">
        <f t="shared" si="57"/>
        <v/>
      </c>
      <c r="S285" t="str">
        <f t="shared" si="58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51"/>
        <v/>
      </c>
      <c r="E286" s="45"/>
      <c r="F286" s="40" t="str">
        <f t="shared" si="50"/>
        <v/>
      </c>
      <c r="G286" s="76"/>
      <c r="H286" s="40" t="str">
        <f t="shared" si="52"/>
        <v/>
      </c>
      <c r="I286" s="40" t="str">
        <f t="shared" si="53"/>
        <v/>
      </c>
      <c r="J286" s="75"/>
      <c r="K286" s="75"/>
      <c r="L286" s="75"/>
      <c r="M286" s="268"/>
      <c r="N286" t="str">
        <f>IF(C286="","",'OPĆI DIO'!$C$1)</f>
        <v/>
      </c>
      <c r="O286" t="str">
        <f t="shared" si="54"/>
        <v/>
      </c>
      <c r="P286" t="str">
        <f t="shared" si="55"/>
        <v/>
      </c>
      <c r="Q286" t="str">
        <f t="shared" si="56"/>
        <v/>
      </c>
      <c r="R286" t="str">
        <f t="shared" si="57"/>
        <v/>
      </c>
      <c r="S286" t="str">
        <f t="shared" si="58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51"/>
        <v/>
      </c>
      <c r="E287" s="45"/>
      <c r="F287" s="40" t="str">
        <f t="shared" si="50"/>
        <v/>
      </c>
      <c r="G287" s="76"/>
      <c r="H287" s="40" t="str">
        <f t="shared" si="52"/>
        <v/>
      </c>
      <c r="I287" s="40" t="str">
        <f t="shared" si="53"/>
        <v/>
      </c>
      <c r="J287" s="75"/>
      <c r="K287" s="75"/>
      <c r="L287" s="75"/>
      <c r="M287" s="268"/>
      <c r="N287" t="str">
        <f>IF(C287="","",'OPĆI DIO'!$C$1)</f>
        <v/>
      </c>
      <c r="O287" t="str">
        <f t="shared" si="54"/>
        <v/>
      </c>
      <c r="P287" t="str">
        <f t="shared" si="55"/>
        <v/>
      </c>
      <c r="Q287" t="str">
        <f t="shared" si="56"/>
        <v/>
      </c>
      <c r="R287" t="str">
        <f t="shared" si="57"/>
        <v/>
      </c>
      <c r="S287" t="str">
        <f t="shared" si="58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51"/>
        <v/>
      </c>
      <c r="E288" s="45"/>
      <c r="F288" s="40" t="str">
        <f t="shared" si="50"/>
        <v/>
      </c>
      <c r="G288" s="76"/>
      <c r="H288" s="40" t="str">
        <f t="shared" si="52"/>
        <v/>
      </c>
      <c r="I288" s="40" t="str">
        <f t="shared" si="53"/>
        <v/>
      </c>
      <c r="J288" s="75"/>
      <c r="K288" s="75"/>
      <c r="L288" s="75"/>
      <c r="M288" s="268"/>
      <c r="N288" t="str">
        <f>IF(C288="","",'OPĆI DIO'!$C$1)</f>
        <v/>
      </c>
      <c r="O288" t="str">
        <f t="shared" si="54"/>
        <v/>
      </c>
      <c r="P288" t="str">
        <f t="shared" si="55"/>
        <v/>
      </c>
      <c r="Q288" t="str">
        <f t="shared" si="56"/>
        <v/>
      </c>
      <c r="R288" t="str">
        <f t="shared" si="57"/>
        <v/>
      </c>
      <c r="S288" t="str">
        <f t="shared" si="58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51"/>
        <v/>
      </c>
      <c r="E289" s="45"/>
      <c r="F289" s="40" t="str">
        <f t="shared" si="50"/>
        <v/>
      </c>
      <c r="G289" s="76"/>
      <c r="H289" s="40" t="str">
        <f t="shared" si="52"/>
        <v/>
      </c>
      <c r="I289" s="40" t="str">
        <f t="shared" si="53"/>
        <v/>
      </c>
      <c r="J289" s="75"/>
      <c r="K289" s="75"/>
      <c r="L289" s="75"/>
      <c r="M289" s="268"/>
      <c r="N289" t="str">
        <f>IF(C289="","",'OPĆI DIO'!$C$1)</f>
        <v/>
      </c>
      <c r="O289" t="str">
        <f t="shared" si="54"/>
        <v/>
      </c>
      <c r="P289" t="str">
        <f t="shared" si="55"/>
        <v/>
      </c>
      <c r="Q289" t="str">
        <f t="shared" si="56"/>
        <v/>
      </c>
      <c r="R289" t="str">
        <f t="shared" si="57"/>
        <v/>
      </c>
      <c r="S289" t="str">
        <f t="shared" si="58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51"/>
        <v/>
      </c>
      <c r="E290" s="45"/>
      <c r="F290" s="40" t="str">
        <f t="shared" si="50"/>
        <v/>
      </c>
      <c r="G290" s="76"/>
      <c r="H290" s="40" t="str">
        <f t="shared" si="52"/>
        <v/>
      </c>
      <c r="I290" s="40" t="str">
        <f t="shared" si="53"/>
        <v/>
      </c>
      <c r="J290" s="75"/>
      <c r="K290" s="75"/>
      <c r="L290" s="75"/>
      <c r="M290" s="268"/>
      <c r="N290" t="str">
        <f>IF(C290="","",'OPĆI DIO'!$C$1)</f>
        <v/>
      </c>
      <c r="O290" t="str">
        <f t="shared" si="54"/>
        <v/>
      </c>
      <c r="P290" t="str">
        <f t="shared" si="55"/>
        <v/>
      </c>
      <c r="Q290" t="str">
        <f t="shared" si="56"/>
        <v/>
      </c>
      <c r="R290" t="str">
        <f t="shared" si="57"/>
        <v/>
      </c>
      <c r="S290" t="str">
        <f t="shared" si="58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51"/>
        <v/>
      </c>
      <c r="E291" s="45"/>
      <c r="F291" s="40" t="str">
        <f t="shared" si="50"/>
        <v/>
      </c>
      <c r="G291" s="76"/>
      <c r="H291" s="40" t="str">
        <f t="shared" si="52"/>
        <v/>
      </c>
      <c r="I291" s="40" t="str">
        <f t="shared" si="53"/>
        <v/>
      </c>
      <c r="J291" s="75"/>
      <c r="K291" s="75"/>
      <c r="L291" s="75"/>
      <c r="M291" s="268"/>
      <c r="N291" t="str">
        <f>IF(C291="","",'OPĆI DIO'!$C$1)</f>
        <v/>
      </c>
      <c r="O291" t="str">
        <f t="shared" si="54"/>
        <v/>
      </c>
      <c r="P291" t="str">
        <f t="shared" si="55"/>
        <v/>
      </c>
      <c r="Q291" t="str">
        <f t="shared" si="56"/>
        <v/>
      </c>
      <c r="R291" t="str">
        <f t="shared" si="57"/>
        <v/>
      </c>
      <c r="S291" t="str">
        <f t="shared" si="58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51"/>
        <v/>
      </c>
      <c r="E292" s="45"/>
      <c r="F292" s="40" t="str">
        <f t="shared" si="50"/>
        <v/>
      </c>
      <c r="G292" s="76"/>
      <c r="H292" s="40" t="str">
        <f t="shared" si="52"/>
        <v/>
      </c>
      <c r="I292" s="40" t="str">
        <f t="shared" si="53"/>
        <v/>
      </c>
      <c r="J292" s="75"/>
      <c r="K292" s="75"/>
      <c r="L292" s="75"/>
      <c r="M292" s="268"/>
      <c r="N292" t="str">
        <f>IF(C292="","",'OPĆI DIO'!$C$1)</f>
        <v/>
      </c>
      <c r="O292" t="str">
        <f t="shared" si="54"/>
        <v/>
      </c>
      <c r="P292" t="str">
        <f t="shared" si="55"/>
        <v/>
      </c>
      <c r="Q292" t="str">
        <f t="shared" si="56"/>
        <v/>
      </c>
      <c r="R292" t="str">
        <f t="shared" si="57"/>
        <v/>
      </c>
      <c r="S292" t="str">
        <f t="shared" si="58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51"/>
        <v/>
      </c>
      <c r="E293" s="45"/>
      <c r="F293" s="40" t="str">
        <f t="shared" si="50"/>
        <v/>
      </c>
      <c r="G293" s="76"/>
      <c r="H293" s="40" t="str">
        <f t="shared" si="52"/>
        <v/>
      </c>
      <c r="I293" s="40" t="str">
        <f t="shared" si="53"/>
        <v/>
      </c>
      <c r="J293" s="75"/>
      <c r="K293" s="75"/>
      <c r="L293" s="75"/>
      <c r="M293" s="268"/>
      <c r="N293" t="str">
        <f>IF(C293="","",'OPĆI DIO'!$C$1)</f>
        <v/>
      </c>
      <c r="O293" t="str">
        <f t="shared" si="54"/>
        <v/>
      </c>
      <c r="P293" t="str">
        <f t="shared" si="55"/>
        <v/>
      </c>
      <c r="Q293" t="str">
        <f t="shared" si="56"/>
        <v/>
      </c>
      <c r="R293" t="str">
        <f t="shared" si="57"/>
        <v/>
      </c>
      <c r="S293" t="str">
        <f t="shared" si="58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51"/>
        <v/>
      </c>
      <c r="E294" s="45"/>
      <c r="F294" s="40" t="str">
        <f t="shared" si="50"/>
        <v/>
      </c>
      <c r="G294" s="76"/>
      <c r="H294" s="40" t="str">
        <f t="shared" si="52"/>
        <v/>
      </c>
      <c r="I294" s="40" t="str">
        <f t="shared" si="53"/>
        <v/>
      </c>
      <c r="J294" s="75"/>
      <c r="K294" s="75"/>
      <c r="L294" s="75"/>
      <c r="M294" s="268"/>
      <c r="N294" t="str">
        <f>IF(C294="","",'OPĆI DIO'!$C$1)</f>
        <v/>
      </c>
      <c r="O294" t="str">
        <f t="shared" si="54"/>
        <v/>
      </c>
      <c r="P294" t="str">
        <f t="shared" si="55"/>
        <v/>
      </c>
      <c r="Q294" t="str">
        <f t="shared" si="56"/>
        <v/>
      </c>
      <c r="R294" t="str">
        <f t="shared" si="57"/>
        <v/>
      </c>
      <c r="S294" t="str">
        <f t="shared" si="58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51"/>
        <v/>
      </c>
      <c r="E295" s="45"/>
      <c r="F295" s="40" t="str">
        <f t="shared" si="50"/>
        <v/>
      </c>
      <c r="G295" s="76"/>
      <c r="H295" s="40" t="str">
        <f t="shared" si="52"/>
        <v/>
      </c>
      <c r="I295" s="40" t="str">
        <f t="shared" si="53"/>
        <v/>
      </c>
      <c r="J295" s="75"/>
      <c r="K295" s="75"/>
      <c r="L295" s="75"/>
      <c r="M295" s="268"/>
      <c r="N295" t="str">
        <f>IF(C295="","",'OPĆI DIO'!$C$1)</f>
        <v/>
      </c>
      <c r="O295" t="str">
        <f t="shared" si="54"/>
        <v/>
      </c>
      <c r="P295" t="str">
        <f t="shared" si="55"/>
        <v/>
      </c>
      <c r="Q295" t="str">
        <f t="shared" si="56"/>
        <v/>
      </c>
      <c r="R295" t="str">
        <f t="shared" si="57"/>
        <v/>
      </c>
      <c r="S295" t="str">
        <f t="shared" si="58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51"/>
        <v/>
      </c>
      <c r="E296" s="45"/>
      <c r="F296" s="40" t="str">
        <f t="shared" si="50"/>
        <v/>
      </c>
      <c r="G296" s="76"/>
      <c r="H296" s="40" t="str">
        <f t="shared" si="52"/>
        <v/>
      </c>
      <c r="I296" s="40" t="str">
        <f t="shared" si="53"/>
        <v/>
      </c>
      <c r="J296" s="75"/>
      <c r="K296" s="75"/>
      <c r="L296" s="75"/>
      <c r="M296" s="268"/>
      <c r="N296" t="str">
        <f>IF(C296="","",'OPĆI DIO'!$C$1)</f>
        <v/>
      </c>
      <c r="O296" t="str">
        <f t="shared" si="54"/>
        <v/>
      </c>
      <c r="P296" t="str">
        <f t="shared" si="55"/>
        <v/>
      </c>
      <c r="Q296" t="str">
        <f t="shared" si="56"/>
        <v/>
      </c>
      <c r="R296" t="str">
        <f t="shared" si="57"/>
        <v/>
      </c>
      <c r="S296" t="str">
        <f t="shared" si="58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51"/>
        <v/>
      </c>
      <c r="E297" s="45"/>
      <c r="F297" s="40" t="str">
        <f t="shared" si="50"/>
        <v/>
      </c>
      <c r="G297" s="76"/>
      <c r="H297" s="40" t="str">
        <f t="shared" si="52"/>
        <v/>
      </c>
      <c r="I297" s="40" t="str">
        <f t="shared" si="53"/>
        <v/>
      </c>
      <c r="J297" s="75"/>
      <c r="K297" s="75"/>
      <c r="L297" s="75"/>
      <c r="M297" s="268"/>
      <c r="N297" t="str">
        <f>IF(C297="","",'OPĆI DIO'!$C$1)</f>
        <v/>
      </c>
      <c r="O297" t="str">
        <f t="shared" si="54"/>
        <v/>
      </c>
      <c r="P297" t="str">
        <f t="shared" si="55"/>
        <v/>
      </c>
      <c r="Q297" t="str">
        <f t="shared" si="56"/>
        <v/>
      </c>
      <c r="R297" t="str">
        <f t="shared" si="57"/>
        <v/>
      </c>
      <c r="S297" t="str">
        <f t="shared" si="58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51"/>
        <v/>
      </c>
      <c r="E298" s="45"/>
      <c r="F298" s="40" t="str">
        <f t="shared" si="50"/>
        <v/>
      </c>
      <c r="G298" s="76"/>
      <c r="H298" s="40" t="str">
        <f t="shared" si="52"/>
        <v/>
      </c>
      <c r="I298" s="40" t="str">
        <f t="shared" si="53"/>
        <v/>
      </c>
      <c r="J298" s="75"/>
      <c r="K298" s="75"/>
      <c r="L298" s="75"/>
      <c r="M298" s="268"/>
      <c r="N298" t="str">
        <f>IF(C298="","",'OPĆI DIO'!$C$1)</f>
        <v/>
      </c>
      <c r="O298" t="str">
        <f t="shared" si="54"/>
        <v/>
      </c>
      <c r="P298" t="str">
        <f t="shared" si="55"/>
        <v/>
      </c>
      <c r="Q298" t="str">
        <f t="shared" si="56"/>
        <v/>
      </c>
      <c r="R298" t="str">
        <f t="shared" si="57"/>
        <v/>
      </c>
      <c r="S298" t="str">
        <f t="shared" si="58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51"/>
        <v/>
      </c>
      <c r="E299" s="45"/>
      <c r="F299" s="40" t="str">
        <f t="shared" si="50"/>
        <v/>
      </c>
      <c r="G299" s="76"/>
      <c r="H299" s="40" t="str">
        <f t="shared" si="52"/>
        <v/>
      </c>
      <c r="I299" s="40" t="str">
        <f t="shared" si="53"/>
        <v/>
      </c>
      <c r="J299" s="75"/>
      <c r="K299" s="75"/>
      <c r="L299" s="75"/>
      <c r="M299" s="268"/>
      <c r="N299" t="str">
        <f>IF(C299="","",'OPĆI DIO'!$C$1)</f>
        <v/>
      </c>
      <c r="O299" t="str">
        <f t="shared" si="54"/>
        <v/>
      </c>
      <c r="P299" t="str">
        <f t="shared" si="55"/>
        <v/>
      </c>
      <c r="Q299" t="str">
        <f t="shared" si="56"/>
        <v/>
      </c>
      <c r="R299" t="str">
        <f t="shared" si="57"/>
        <v/>
      </c>
      <c r="S299" t="str">
        <f t="shared" si="58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51"/>
        <v/>
      </c>
      <c r="E300" s="45"/>
      <c r="F300" s="40" t="str">
        <f t="shared" si="50"/>
        <v/>
      </c>
      <c r="G300" s="76"/>
      <c r="H300" s="40" t="str">
        <f t="shared" si="52"/>
        <v/>
      </c>
      <c r="I300" s="40" t="str">
        <f t="shared" si="53"/>
        <v/>
      </c>
      <c r="J300" s="75"/>
      <c r="K300" s="75"/>
      <c r="L300" s="75"/>
      <c r="M300" s="268"/>
      <c r="N300" t="str">
        <f>IF(C300="","",'OPĆI DIO'!$C$1)</f>
        <v/>
      </c>
      <c r="O300" t="str">
        <f t="shared" si="54"/>
        <v/>
      </c>
      <c r="P300" t="str">
        <f t="shared" si="55"/>
        <v/>
      </c>
      <c r="Q300" t="str">
        <f t="shared" si="56"/>
        <v/>
      </c>
      <c r="R300" t="str">
        <f t="shared" si="57"/>
        <v/>
      </c>
      <c r="S300" t="str">
        <f t="shared" si="58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51"/>
        <v/>
      </c>
      <c r="E301" s="45"/>
      <c r="F301" s="40" t="str">
        <f t="shared" si="50"/>
        <v/>
      </c>
      <c r="G301" s="76"/>
      <c r="H301" s="40" t="str">
        <f t="shared" si="52"/>
        <v/>
      </c>
      <c r="I301" s="40" t="str">
        <f t="shared" si="53"/>
        <v/>
      </c>
      <c r="J301" s="75"/>
      <c r="K301" s="75"/>
      <c r="L301" s="75"/>
      <c r="M301" s="268"/>
      <c r="N301" t="str">
        <f>IF(C301="","",'OPĆI DIO'!$C$1)</f>
        <v/>
      </c>
      <c r="O301" t="str">
        <f t="shared" si="54"/>
        <v/>
      </c>
      <c r="P301" t="str">
        <f t="shared" si="55"/>
        <v/>
      </c>
      <c r="Q301" t="str">
        <f t="shared" si="56"/>
        <v/>
      </c>
      <c r="R301" t="str">
        <f t="shared" si="57"/>
        <v/>
      </c>
      <c r="S301" t="str">
        <f t="shared" si="58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51"/>
        <v/>
      </c>
      <c r="E302" s="45"/>
      <c r="F302" s="40" t="str">
        <f t="shared" si="50"/>
        <v/>
      </c>
      <c r="G302" s="76"/>
      <c r="H302" s="40" t="str">
        <f t="shared" si="52"/>
        <v/>
      </c>
      <c r="I302" s="40" t="str">
        <f t="shared" si="53"/>
        <v/>
      </c>
      <c r="J302" s="75"/>
      <c r="K302" s="75"/>
      <c r="L302" s="75"/>
      <c r="M302" s="268"/>
      <c r="N302" t="str">
        <f>IF(C302="","",'OPĆI DIO'!$C$1)</f>
        <v/>
      </c>
      <c r="O302" t="str">
        <f t="shared" si="54"/>
        <v/>
      </c>
      <c r="P302" t="str">
        <f t="shared" si="55"/>
        <v/>
      </c>
      <c r="Q302" t="str">
        <f t="shared" si="56"/>
        <v/>
      </c>
      <c r="R302" t="str">
        <f t="shared" si="57"/>
        <v/>
      </c>
      <c r="S302" t="str">
        <f t="shared" si="58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51"/>
        <v/>
      </c>
      <c r="E303" s="45"/>
      <c r="F303" s="40" t="str">
        <f t="shared" si="50"/>
        <v/>
      </c>
      <c r="G303" s="76"/>
      <c r="H303" s="40" t="str">
        <f t="shared" si="52"/>
        <v/>
      </c>
      <c r="I303" s="40" t="str">
        <f t="shared" si="53"/>
        <v/>
      </c>
      <c r="J303" s="75"/>
      <c r="K303" s="75"/>
      <c r="L303" s="75"/>
      <c r="M303" s="268"/>
      <c r="N303" t="str">
        <f>IF(C303="","",'OPĆI DIO'!$C$1)</f>
        <v/>
      </c>
      <c r="O303" t="str">
        <f t="shared" si="54"/>
        <v/>
      </c>
      <c r="P303" t="str">
        <f t="shared" si="55"/>
        <v/>
      </c>
      <c r="Q303" t="str">
        <f t="shared" si="56"/>
        <v/>
      </c>
      <c r="R303" t="str">
        <f t="shared" si="57"/>
        <v/>
      </c>
      <c r="S303" t="str">
        <f t="shared" si="58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51"/>
        <v/>
      </c>
      <c r="E304" s="45"/>
      <c r="F304" s="40" t="str">
        <f t="shared" si="50"/>
        <v/>
      </c>
      <c r="G304" s="76"/>
      <c r="H304" s="40" t="str">
        <f t="shared" si="52"/>
        <v/>
      </c>
      <c r="I304" s="40" t="str">
        <f t="shared" si="53"/>
        <v/>
      </c>
      <c r="J304" s="75"/>
      <c r="K304" s="75"/>
      <c r="L304" s="75"/>
      <c r="M304" s="268"/>
      <c r="N304" t="str">
        <f>IF(C304="","",'OPĆI DIO'!$C$1)</f>
        <v/>
      </c>
      <c r="O304" t="str">
        <f t="shared" si="54"/>
        <v/>
      </c>
      <c r="P304" t="str">
        <f t="shared" si="55"/>
        <v/>
      </c>
      <c r="Q304" t="str">
        <f t="shared" si="56"/>
        <v/>
      </c>
      <c r="R304" t="str">
        <f t="shared" si="57"/>
        <v/>
      </c>
      <c r="S304" t="str">
        <f t="shared" si="58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51"/>
        <v/>
      </c>
      <c r="E305" s="45"/>
      <c r="F305" s="40" t="str">
        <f t="shared" si="50"/>
        <v/>
      </c>
      <c r="G305" s="76"/>
      <c r="H305" s="40" t="str">
        <f t="shared" si="52"/>
        <v/>
      </c>
      <c r="I305" s="40" t="str">
        <f t="shared" si="53"/>
        <v/>
      </c>
      <c r="J305" s="75"/>
      <c r="K305" s="75"/>
      <c r="L305" s="75"/>
      <c r="M305" s="268"/>
      <c r="N305" t="str">
        <f>IF(C305="","",'OPĆI DIO'!$C$1)</f>
        <v/>
      </c>
      <c r="O305" t="str">
        <f t="shared" si="54"/>
        <v/>
      </c>
      <c r="P305" t="str">
        <f t="shared" si="55"/>
        <v/>
      </c>
      <c r="Q305" t="str">
        <f t="shared" si="56"/>
        <v/>
      </c>
      <c r="R305" t="str">
        <f t="shared" si="57"/>
        <v/>
      </c>
      <c r="S305" t="str">
        <f t="shared" si="58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51"/>
        <v/>
      </c>
      <c r="E306" s="45"/>
      <c r="F306" s="40" t="str">
        <f t="shared" si="50"/>
        <v/>
      </c>
      <c r="G306" s="76"/>
      <c r="H306" s="40" t="str">
        <f t="shared" si="52"/>
        <v/>
      </c>
      <c r="I306" s="40" t="str">
        <f t="shared" si="53"/>
        <v/>
      </c>
      <c r="J306" s="75"/>
      <c r="K306" s="75"/>
      <c r="L306" s="75"/>
      <c r="M306" s="268"/>
      <c r="N306" t="str">
        <f>IF(C306="","",'OPĆI DIO'!$C$1)</f>
        <v/>
      </c>
      <c r="O306" t="str">
        <f t="shared" si="54"/>
        <v/>
      </c>
      <c r="P306" t="str">
        <f t="shared" si="55"/>
        <v/>
      </c>
      <c r="Q306" t="str">
        <f t="shared" si="56"/>
        <v/>
      </c>
      <c r="R306" t="str">
        <f t="shared" si="57"/>
        <v/>
      </c>
      <c r="S306" t="str">
        <f t="shared" si="58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51"/>
        <v/>
      </c>
      <c r="E307" s="45"/>
      <c r="F307" s="40" t="str">
        <f t="shared" si="50"/>
        <v/>
      </c>
      <c r="G307" s="76"/>
      <c r="H307" s="40" t="str">
        <f t="shared" si="52"/>
        <v/>
      </c>
      <c r="I307" s="40" t="str">
        <f t="shared" si="53"/>
        <v/>
      </c>
      <c r="J307" s="75"/>
      <c r="K307" s="75"/>
      <c r="L307" s="75"/>
      <c r="M307" s="268"/>
      <c r="N307" t="str">
        <f>IF(C307="","",'OPĆI DIO'!$C$1)</f>
        <v/>
      </c>
      <c r="O307" t="str">
        <f t="shared" si="54"/>
        <v/>
      </c>
      <c r="P307" t="str">
        <f t="shared" si="55"/>
        <v/>
      </c>
      <c r="Q307" t="str">
        <f t="shared" si="56"/>
        <v/>
      </c>
      <c r="R307" t="str">
        <f t="shared" si="57"/>
        <v/>
      </c>
      <c r="S307" t="str">
        <f t="shared" si="58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51"/>
        <v/>
      </c>
      <c r="E308" s="45"/>
      <c r="F308" s="40" t="str">
        <f t="shared" si="50"/>
        <v/>
      </c>
      <c r="G308" s="76"/>
      <c r="H308" s="40" t="str">
        <f t="shared" si="52"/>
        <v/>
      </c>
      <c r="I308" s="40" t="str">
        <f t="shared" si="53"/>
        <v/>
      </c>
      <c r="J308" s="75"/>
      <c r="K308" s="75"/>
      <c r="L308" s="75"/>
      <c r="M308" s="268"/>
      <c r="N308" t="str">
        <f>IF(C308="","",'OPĆI DIO'!$C$1)</f>
        <v/>
      </c>
      <c r="O308" t="str">
        <f t="shared" si="54"/>
        <v/>
      </c>
      <c r="P308" t="str">
        <f t="shared" si="55"/>
        <v/>
      </c>
      <c r="Q308" t="str">
        <f t="shared" si="56"/>
        <v/>
      </c>
      <c r="R308" t="str">
        <f t="shared" si="57"/>
        <v/>
      </c>
      <c r="S308" t="str">
        <f t="shared" si="58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51"/>
        <v/>
      </c>
      <c r="E309" s="45"/>
      <c r="F309" s="40" t="str">
        <f t="shared" si="50"/>
        <v/>
      </c>
      <c r="G309" s="76"/>
      <c r="H309" s="40" t="str">
        <f t="shared" si="52"/>
        <v/>
      </c>
      <c r="I309" s="40" t="str">
        <f t="shared" si="53"/>
        <v/>
      </c>
      <c r="J309" s="75"/>
      <c r="K309" s="75"/>
      <c r="L309" s="75"/>
      <c r="M309" s="268"/>
      <c r="N309" t="str">
        <f>IF(C309="","",'OPĆI DIO'!$C$1)</f>
        <v/>
      </c>
      <c r="O309" t="str">
        <f t="shared" si="54"/>
        <v/>
      </c>
      <c r="P309" t="str">
        <f t="shared" si="55"/>
        <v/>
      </c>
      <c r="Q309" t="str">
        <f t="shared" si="56"/>
        <v/>
      </c>
      <c r="R309" t="str">
        <f t="shared" si="57"/>
        <v/>
      </c>
      <c r="S309" t="str">
        <f t="shared" si="58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51"/>
        <v/>
      </c>
      <c r="E310" s="45"/>
      <c r="F310" s="40" t="str">
        <f t="shared" si="50"/>
        <v/>
      </c>
      <c r="G310" s="76"/>
      <c r="H310" s="40" t="str">
        <f t="shared" si="52"/>
        <v/>
      </c>
      <c r="I310" s="40" t="str">
        <f t="shared" si="53"/>
        <v/>
      </c>
      <c r="J310" s="75"/>
      <c r="K310" s="75"/>
      <c r="L310" s="75"/>
      <c r="M310" s="268"/>
      <c r="N310" t="str">
        <f>IF(C310="","",'OPĆI DIO'!$C$1)</f>
        <v/>
      </c>
      <c r="O310" t="str">
        <f t="shared" si="54"/>
        <v/>
      </c>
      <c r="P310" t="str">
        <f t="shared" si="55"/>
        <v/>
      </c>
      <c r="Q310" t="str">
        <f t="shared" si="56"/>
        <v/>
      </c>
      <c r="R310" t="str">
        <f t="shared" si="57"/>
        <v/>
      </c>
      <c r="S310" t="str">
        <f t="shared" si="58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51"/>
        <v/>
      </c>
      <c r="E311" s="45"/>
      <c r="F311" s="40" t="str">
        <f t="shared" si="50"/>
        <v/>
      </c>
      <c r="G311" s="76"/>
      <c r="H311" s="40" t="str">
        <f t="shared" si="52"/>
        <v/>
      </c>
      <c r="I311" s="40" t="str">
        <f t="shared" si="53"/>
        <v/>
      </c>
      <c r="J311" s="75"/>
      <c r="K311" s="75"/>
      <c r="L311" s="75"/>
      <c r="M311" s="268"/>
      <c r="N311" t="str">
        <f>IF(C311="","",'OPĆI DIO'!$C$1)</f>
        <v/>
      </c>
      <c r="O311" t="str">
        <f t="shared" si="54"/>
        <v/>
      </c>
      <c r="P311" t="str">
        <f t="shared" si="55"/>
        <v/>
      </c>
      <c r="Q311" t="str">
        <f t="shared" si="56"/>
        <v/>
      </c>
      <c r="R311" t="str">
        <f t="shared" si="57"/>
        <v/>
      </c>
      <c r="S311" t="str">
        <f t="shared" si="58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51"/>
        <v/>
      </c>
      <c r="E312" s="45"/>
      <c r="F312" s="40" t="str">
        <f t="shared" si="50"/>
        <v/>
      </c>
      <c r="G312" s="76"/>
      <c r="H312" s="40" t="str">
        <f t="shared" si="52"/>
        <v/>
      </c>
      <c r="I312" s="40" t="str">
        <f t="shared" si="53"/>
        <v/>
      </c>
      <c r="J312" s="75"/>
      <c r="K312" s="75"/>
      <c r="L312" s="75"/>
      <c r="M312" s="268"/>
      <c r="N312" t="str">
        <f>IF(C312="","",'OPĆI DIO'!$C$1)</f>
        <v/>
      </c>
      <c r="O312" t="str">
        <f t="shared" si="54"/>
        <v/>
      </c>
      <c r="P312" t="str">
        <f t="shared" si="55"/>
        <v/>
      </c>
      <c r="Q312" t="str">
        <f t="shared" si="56"/>
        <v/>
      </c>
      <c r="R312" t="str">
        <f t="shared" si="57"/>
        <v/>
      </c>
      <c r="S312" t="str">
        <f t="shared" si="58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51"/>
        <v/>
      </c>
      <c r="E313" s="45"/>
      <c r="F313" s="40" t="str">
        <f t="shared" si="50"/>
        <v/>
      </c>
      <c r="G313" s="76"/>
      <c r="H313" s="40" t="str">
        <f t="shared" si="52"/>
        <v/>
      </c>
      <c r="I313" s="40" t="str">
        <f t="shared" si="53"/>
        <v/>
      </c>
      <c r="J313" s="75"/>
      <c r="K313" s="75"/>
      <c r="L313" s="75"/>
      <c r="M313" s="268"/>
      <c r="N313" t="str">
        <f>IF(C313="","",'OPĆI DIO'!$C$1)</f>
        <v/>
      </c>
      <c r="O313" t="str">
        <f t="shared" si="54"/>
        <v/>
      </c>
      <c r="P313" t="str">
        <f t="shared" si="55"/>
        <v/>
      </c>
      <c r="Q313" t="str">
        <f t="shared" si="56"/>
        <v/>
      </c>
      <c r="R313" t="str">
        <f t="shared" si="57"/>
        <v/>
      </c>
      <c r="S313" t="str">
        <f t="shared" si="58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51"/>
        <v/>
      </c>
      <c r="E314" s="45"/>
      <c r="F314" s="40" t="str">
        <f t="shared" si="50"/>
        <v/>
      </c>
      <c r="G314" s="76"/>
      <c r="H314" s="40" t="str">
        <f t="shared" si="52"/>
        <v/>
      </c>
      <c r="I314" s="40" t="str">
        <f t="shared" si="53"/>
        <v/>
      </c>
      <c r="J314" s="75"/>
      <c r="K314" s="75"/>
      <c r="L314" s="75"/>
      <c r="M314" s="268"/>
      <c r="N314" t="str">
        <f>IF(C314="","",'OPĆI DIO'!$C$1)</f>
        <v/>
      </c>
      <c r="O314" t="str">
        <f t="shared" si="54"/>
        <v/>
      </c>
      <c r="P314" t="str">
        <f t="shared" si="55"/>
        <v/>
      </c>
      <c r="Q314" t="str">
        <f t="shared" si="56"/>
        <v/>
      </c>
      <c r="R314" t="str">
        <f t="shared" si="57"/>
        <v/>
      </c>
      <c r="S314" t="str">
        <f t="shared" si="58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51"/>
        <v/>
      </c>
      <c r="E315" s="45"/>
      <c r="F315" s="40" t="str">
        <f t="shared" si="50"/>
        <v/>
      </c>
      <c r="G315" s="76"/>
      <c r="H315" s="40" t="str">
        <f t="shared" si="52"/>
        <v/>
      </c>
      <c r="I315" s="40" t="str">
        <f t="shared" si="53"/>
        <v/>
      </c>
      <c r="J315" s="75"/>
      <c r="K315" s="75"/>
      <c r="L315" s="75"/>
      <c r="M315" s="268"/>
      <c r="N315" t="str">
        <f>IF(C315="","",'OPĆI DIO'!$C$1)</f>
        <v/>
      </c>
      <c r="O315" t="str">
        <f t="shared" si="54"/>
        <v/>
      </c>
      <c r="P315" t="str">
        <f t="shared" si="55"/>
        <v/>
      </c>
      <c r="Q315" t="str">
        <f t="shared" si="56"/>
        <v/>
      </c>
      <c r="R315" t="str">
        <f t="shared" si="57"/>
        <v/>
      </c>
      <c r="S315" t="str">
        <f t="shared" si="58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51"/>
        <v/>
      </c>
      <c r="E316" s="45"/>
      <c r="F316" s="40" t="str">
        <f t="shared" si="50"/>
        <v/>
      </c>
      <c r="G316" s="76"/>
      <c r="H316" s="40" t="str">
        <f t="shared" si="52"/>
        <v/>
      </c>
      <c r="I316" s="40" t="str">
        <f t="shared" si="53"/>
        <v/>
      </c>
      <c r="J316" s="75"/>
      <c r="K316" s="75"/>
      <c r="L316" s="75"/>
      <c r="M316" s="268"/>
      <c r="N316" t="str">
        <f>IF(C316="","",'OPĆI DIO'!$C$1)</f>
        <v/>
      </c>
      <c r="O316" t="str">
        <f t="shared" si="54"/>
        <v/>
      </c>
      <c r="P316" t="str">
        <f t="shared" si="55"/>
        <v/>
      </c>
      <c r="Q316" t="str">
        <f t="shared" si="56"/>
        <v/>
      </c>
      <c r="R316" t="str">
        <f t="shared" si="57"/>
        <v/>
      </c>
      <c r="S316" t="str">
        <f t="shared" si="58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si="51"/>
        <v/>
      </c>
      <c r="E317" s="45"/>
      <c r="F317" s="40" t="str">
        <f t="shared" si="50"/>
        <v/>
      </c>
      <c r="G317" s="76"/>
      <c r="H317" s="40" t="str">
        <f t="shared" si="52"/>
        <v/>
      </c>
      <c r="I317" s="40" t="str">
        <f t="shared" si="53"/>
        <v/>
      </c>
      <c r="J317" s="75"/>
      <c r="K317" s="75"/>
      <c r="L317" s="75"/>
      <c r="M317" s="268"/>
      <c r="N317" t="str">
        <f>IF(C317="","",'OPĆI DIO'!$C$1)</f>
        <v/>
      </c>
      <c r="O317" t="str">
        <f t="shared" si="54"/>
        <v/>
      </c>
      <c r="P317" t="str">
        <f t="shared" si="55"/>
        <v/>
      </c>
      <c r="Q317" t="str">
        <f t="shared" si="56"/>
        <v/>
      </c>
      <c r="R317" t="str">
        <f t="shared" si="57"/>
        <v/>
      </c>
      <c r="S317" t="str">
        <f t="shared" si="58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51"/>
        <v/>
      </c>
      <c r="E318" s="45"/>
      <c r="F318" s="40" t="str">
        <f t="shared" si="50"/>
        <v/>
      </c>
      <c r="G318" s="76"/>
      <c r="H318" s="40" t="str">
        <f t="shared" si="52"/>
        <v/>
      </c>
      <c r="I318" s="40" t="str">
        <f t="shared" si="53"/>
        <v/>
      </c>
      <c r="J318" s="75"/>
      <c r="K318" s="75"/>
      <c r="L318" s="75"/>
      <c r="M318" s="268"/>
      <c r="N318" t="str">
        <f>IF(C318="","",'OPĆI DIO'!$C$1)</f>
        <v/>
      </c>
      <c r="O318" t="str">
        <f t="shared" si="54"/>
        <v/>
      </c>
      <c r="P318" t="str">
        <f t="shared" si="55"/>
        <v/>
      </c>
      <c r="Q318" t="str">
        <f t="shared" si="56"/>
        <v/>
      </c>
      <c r="R318" t="str">
        <f t="shared" si="57"/>
        <v/>
      </c>
      <c r="S318" t="str">
        <f t="shared" si="58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51"/>
        <v/>
      </c>
      <c r="E319" s="45"/>
      <c r="F319" s="40" t="str">
        <f t="shared" si="50"/>
        <v/>
      </c>
      <c r="G319" s="76"/>
      <c r="H319" s="40" t="str">
        <f t="shared" si="52"/>
        <v/>
      </c>
      <c r="I319" s="40" t="str">
        <f t="shared" si="53"/>
        <v/>
      </c>
      <c r="J319" s="75"/>
      <c r="K319" s="75"/>
      <c r="L319" s="75"/>
      <c r="M319" s="268"/>
      <c r="N319" t="str">
        <f>IF(C319="","",'OPĆI DIO'!$C$1)</f>
        <v/>
      </c>
      <c r="O319" t="str">
        <f t="shared" si="54"/>
        <v/>
      </c>
      <c r="P319" t="str">
        <f t="shared" si="55"/>
        <v/>
      </c>
      <c r="Q319" t="str">
        <f t="shared" si="56"/>
        <v/>
      </c>
      <c r="R319" t="str">
        <f t="shared" si="57"/>
        <v/>
      </c>
      <c r="S319" t="str">
        <f t="shared" si="58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51"/>
        <v/>
      </c>
      <c r="E320" s="45"/>
      <c r="F320" s="40" t="str">
        <f t="shared" si="50"/>
        <v/>
      </c>
      <c r="G320" s="76"/>
      <c r="H320" s="40" t="str">
        <f t="shared" si="52"/>
        <v/>
      </c>
      <c r="I320" s="40" t="str">
        <f t="shared" si="53"/>
        <v/>
      </c>
      <c r="J320" s="75"/>
      <c r="K320" s="75"/>
      <c r="L320" s="75"/>
      <c r="M320" s="268"/>
      <c r="N320" t="str">
        <f>IF(C320="","",'OPĆI DIO'!$C$1)</f>
        <v/>
      </c>
      <c r="O320" t="str">
        <f t="shared" si="54"/>
        <v/>
      </c>
      <c r="P320" t="str">
        <f t="shared" si="55"/>
        <v/>
      </c>
      <c r="Q320" t="str">
        <f t="shared" si="56"/>
        <v/>
      </c>
      <c r="R320" t="str">
        <f t="shared" si="57"/>
        <v/>
      </c>
      <c r="S320" t="str">
        <f t="shared" si="58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51"/>
        <v/>
      </c>
      <c r="E321" s="45"/>
      <c r="F321" s="40" t="str">
        <f t="shared" si="50"/>
        <v/>
      </c>
      <c r="G321" s="76"/>
      <c r="H321" s="40" t="str">
        <f t="shared" si="52"/>
        <v/>
      </c>
      <c r="I321" s="40" t="str">
        <f t="shared" si="53"/>
        <v/>
      </c>
      <c r="J321" s="75"/>
      <c r="K321" s="75"/>
      <c r="L321" s="75"/>
      <c r="M321" s="268"/>
      <c r="N321" t="str">
        <f>IF(C321="","",'OPĆI DIO'!$C$1)</f>
        <v/>
      </c>
      <c r="O321" t="str">
        <f t="shared" si="54"/>
        <v/>
      </c>
      <c r="P321" t="str">
        <f t="shared" si="55"/>
        <v/>
      </c>
      <c r="Q321" t="str">
        <f t="shared" si="56"/>
        <v/>
      </c>
      <c r="R321" t="str">
        <f t="shared" si="57"/>
        <v/>
      </c>
      <c r="S321" t="str">
        <f t="shared" si="58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51"/>
        <v/>
      </c>
      <c r="E322" s="45"/>
      <c r="F322" s="40" t="str">
        <f t="shared" si="50"/>
        <v/>
      </c>
      <c r="G322" s="76"/>
      <c r="H322" s="40" t="str">
        <f t="shared" si="52"/>
        <v/>
      </c>
      <c r="I322" s="40" t="str">
        <f t="shared" si="53"/>
        <v/>
      </c>
      <c r="J322" s="75"/>
      <c r="K322" s="75"/>
      <c r="L322" s="75"/>
      <c r="M322" s="268"/>
      <c r="N322" t="str">
        <f>IF(C322="","",'OPĆI DIO'!$C$1)</f>
        <v/>
      </c>
      <c r="O322" t="str">
        <f t="shared" si="54"/>
        <v/>
      </c>
      <c r="P322" t="str">
        <f t="shared" si="55"/>
        <v/>
      </c>
      <c r="Q322" t="str">
        <f t="shared" si="56"/>
        <v/>
      </c>
      <c r="R322" t="str">
        <f t="shared" si="57"/>
        <v/>
      </c>
      <c r="S322" t="str">
        <f t="shared" si="58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51"/>
        <v/>
      </c>
      <c r="E323" s="45"/>
      <c r="F323" s="40" t="str">
        <f t="shared" ref="F323:F386" si="59">IFERROR(VLOOKUP(E323,$W$5:$Y$129,2,FALSE),"")</f>
        <v/>
      </c>
      <c r="G323" s="76"/>
      <c r="H323" s="40" t="str">
        <f t="shared" si="52"/>
        <v/>
      </c>
      <c r="I323" s="40" t="str">
        <f t="shared" si="53"/>
        <v/>
      </c>
      <c r="J323" s="75"/>
      <c r="K323" s="75"/>
      <c r="L323" s="75"/>
      <c r="M323" s="268"/>
      <c r="N323" t="str">
        <f>IF(C323="","",'OPĆI DIO'!$C$1)</f>
        <v/>
      </c>
      <c r="O323" t="str">
        <f t="shared" si="54"/>
        <v/>
      </c>
      <c r="P323" t="str">
        <f t="shared" si="55"/>
        <v/>
      </c>
      <c r="Q323" t="str">
        <f t="shared" si="56"/>
        <v/>
      </c>
      <c r="R323" t="str">
        <f t="shared" si="57"/>
        <v/>
      </c>
      <c r="S323" t="str">
        <f t="shared" si="58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ref="D324:D387" si="60">IFERROR(VLOOKUP(C324,$T$6:$U$23,2,FALSE),"")</f>
        <v/>
      </c>
      <c r="E324" s="45"/>
      <c r="F324" s="40" t="str">
        <f t="shared" si="59"/>
        <v/>
      </c>
      <c r="G324" s="76"/>
      <c r="H324" s="40" t="str">
        <f t="shared" ref="H324:H387" si="61">IFERROR(VLOOKUP(G324,$AC$6:$AD$353,2,FALSE),"")</f>
        <v/>
      </c>
      <c r="I324" s="40" t="str">
        <f t="shared" ref="I324:I387" si="62">IFERROR(VLOOKUP(G324,$AC$6:$AG$353,3,FALSE),"")</f>
        <v/>
      </c>
      <c r="J324" s="75"/>
      <c r="K324" s="75"/>
      <c r="L324" s="75"/>
      <c r="M324" s="268"/>
      <c r="N324" t="str">
        <f>IF(C324="","",'OPĆI DIO'!$C$1)</f>
        <v/>
      </c>
      <c r="O324" t="str">
        <f t="shared" ref="O324:O387" si="63">LEFT(E324,3)</f>
        <v/>
      </c>
      <c r="P324" t="str">
        <f t="shared" ref="P324:P387" si="64">LEFT(E324,2)</f>
        <v/>
      </c>
      <c r="Q324" t="str">
        <f t="shared" ref="Q324:Q387" si="65">LEFT(C324,3)</f>
        <v/>
      </c>
      <c r="R324" t="str">
        <f t="shared" ref="R324:R387" si="66">IF(S324="5",0,MID(I324,2,2))</f>
        <v/>
      </c>
      <c r="S324" t="str">
        <f t="shared" ref="S324:S387" si="67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60"/>
        <v/>
      </c>
      <c r="E325" s="45"/>
      <c r="F325" s="40" t="str">
        <f t="shared" si="59"/>
        <v/>
      </c>
      <c r="G325" s="76"/>
      <c r="H325" s="40" t="str">
        <f t="shared" si="61"/>
        <v/>
      </c>
      <c r="I325" s="40" t="str">
        <f t="shared" si="62"/>
        <v/>
      </c>
      <c r="J325" s="75"/>
      <c r="K325" s="75"/>
      <c r="L325" s="75"/>
      <c r="M325" s="268"/>
      <c r="N325" t="str">
        <f>IF(C325="","",'OPĆI DIO'!$C$1)</f>
        <v/>
      </c>
      <c r="O325" t="str">
        <f t="shared" si="63"/>
        <v/>
      </c>
      <c r="P325" t="str">
        <f t="shared" si="64"/>
        <v/>
      </c>
      <c r="Q325" t="str">
        <f t="shared" si="65"/>
        <v/>
      </c>
      <c r="R325" t="str">
        <f t="shared" si="66"/>
        <v/>
      </c>
      <c r="S325" t="str">
        <f t="shared" si="67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60"/>
        <v/>
      </c>
      <c r="E326" s="45"/>
      <c r="F326" s="40" t="str">
        <f t="shared" si="59"/>
        <v/>
      </c>
      <c r="G326" s="76"/>
      <c r="H326" s="40" t="str">
        <f t="shared" si="61"/>
        <v/>
      </c>
      <c r="I326" s="40" t="str">
        <f t="shared" si="62"/>
        <v/>
      </c>
      <c r="J326" s="75"/>
      <c r="K326" s="75"/>
      <c r="L326" s="75"/>
      <c r="M326" s="268"/>
      <c r="N326" t="str">
        <f>IF(C326="","",'OPĆI DIO'!$C$1)</f>
        <v/>
      </c>
      <c r="O326" t="str">
        <f t="shared" si="63"/>
        <v/>
      </c>
      <c r="P326" t="str">
        <f t="shared" si="64"/>
        <v/>
      </c>
      <c r="Q326" t="str">
        <f t="shared" si="65"/>
        <v/>
      </c>
      <c r="R326" t="str">
        <f t="shared" si="66"/>
        <v/>
      </c>
      <c r="S326" t="str">
        <f t="shared" si="67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60"/>
        <v/>
      </c>
      <c r="E327" s="45"/>
      <c r="F327" s="40" t="str">
        <f t="shared" si="59"/>
        <v/>
      </c>
      <c r="G327" s="76"/>
      <c r="H327" s="40" t="str">
        <f t="shared" si="61"/>
        <v/>
      </c>
      <c r="I327" s="40" t="str">
        <f t="shared" si="62"/>
        <v/>
      </c>
      <c r="J327" s="75"/>
      <c r="K327" s="75"/>
      <c r="L327" s="75"/>
      <c r="M327" s="268"/>
      <c r="N327" t="str">
        <f>IF(C327="","",'OPĆI DIO'!$C$1)</f>
        <v/>
      </c>
      <c r="O327" t="str">
        <f t="shared" si="63"/>
        <v/>
      </c>
      <c r="P327" t="str">
        <f t="shared" si="64"/>
        <v/>
      </c>
      <c r="Q327" t="str">
        <f t="shared" si="65"/>
        <v/>
      </c>
      <c r="R327" t="str">
        <f t="shared" si="66"/>
        <v/>
      </c>
      <c r="S327" t="str">
        <f t="shared" si="67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60"/>
        <v/>
      </c>
      <c r="E328" s="45"/>
      <c r="F328" s="40" t="str">
        <f t="shared" si="59"/>
        <v/>
      </c>
      <c r="G328" s="76"/>
      <c r="H328" s="40" t="str">
        <f t="shared" si="61"/>
        <v/>
      </c>
      <c r="I328" s="40" t="str">
        <f t="shared" si="62"/>
        <v/>
      </c>
      <c r="J328" s="75"/>
      <c r="K328" s="75"/>
      <c r="L328" s="75"/>
      <c r="M328" s="268"/>
      <c r="N328" t="str">
        <f>IF(C328="","",'OPĆI DIO'!$C$1)</f>
        <v/>
      </c>
      <c r="O328" t="str">
        <f t="shared" si="63"/>
        <v/>
      </c>
      <c r="P328" t="str">
        <f t="shared" si="64"/>
        <v/>
      </c>
      <c r="Q328" t="str">
        <f t="shared" si="65"/>
        <v/>
      </c>
      <c r="R328" t="str">
        <f t="shared" si="66"/>
        <v/>
      </c>
      <c r="S328" t="str">
        <f t="shared" si="67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60"/>
        <v/>
      </c>
      <c r="E329" s="45"/>
      <c r="F329" s="40" t="str">
        <f t="shared" si="59"/>
        <v/>
      </c>
      <c r="G329" s="76"/>
      <c r="H329" s="40" t="str">
        <f t="shared" si="61"/>
        <v/>
      </c>
      <c r="I329" s="40" t="str">
        <f t="shared" si="62"/>
        <v/>
      </c>
      <c r="J329" s="75"/>
      <c r="K329" s="75"/>
      <c r="L329" s="75"/>
      <c r="M329" s="268"/>
      <c r="N329" t="str">
        <f>IF(C329="","",'OPĆI DIO'!$C$1)</f>
        <v/>
      </c>
      <c r="O329" t="str">
        <f t="shared" si="63"/>
        <v/>
      </c>
      <c r="P329" t="str">
        <f t="shared" si="64"/>
        <v/>
      </c>
      <c r="Q329" t="str">
        <f t="shared" si="65"/>
        <v/>
      </c>
      <c r="R329" t="str">
        <f t="shared" si="66"/>
        <v/>
      </c>
      <c r="S329" t="str">
        <f t="shared" si="67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60"/>
        <v/>
      </c>
      <c r="E330" s="45"/>
      <c r="F330" s="40" t="str">
        <f t="shared" si="59"/>
        <v/>
      </c>
      <c r="G330" s="76"/>
      <c r="H330" s="40" t="str">
        <f t="shared" si="61"/>
        <v/>
      </c>
      <c r="I330" s="40" t="str">
        <f t="shared" si="62"/>
        <v/>
      </c>
      <c r="J330" s="75"/>
      <c r="K330" s="75"/>
      <c r="L330" s="75"/>
      <c r="M330" s="268"/>
      <c r="N330" t="str">
        <f>IF(C330="","",'OPĆI DIO'!$C$1)</f>
        <v/>
      </c>
      <c r="O330" t="str">
        <f t="shared" si="63"/>
        <v/>
      </c>
      <c r="P330" t="str">
        <f t="shared" si="64"/>
        <v/>
      </c>
      <c r="Q330" t="str">
        <f t="shared" si="65"/>
        <v/>
      </c>
      <c r="R330" t="str">
        <f t="shared" si="66"/>
        <v/>
      </c>
      <c r="S330" t="str">
        <f t="shared" si="67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60"/>
        <v/>
      </c>
      <c r="E331" s="45"/>
      <c r="F331" s="40" t="str">
        <f t="shared" si="59"/>
        <v/>
      </c>
      <c r="G331" s="76"/>
      <c r="H331" s="40" t="str">
        <f t="shared" si="61"/>
        <v/>
      </c>
      <c r="I331" s="40" t="str">
        <f t="shared" si="62"/>
        <v/>
      </c>
      <c r="J331" s="75"/>
      <c r="K331" s="75"/>
      <c r="L331" s="75"/>
      <c r="M331" s="268"/>
      <c r="N331" t="str">
        <f>IF(C331="","",'OPĆI DIO'!$C$1)</f>
        <v/>
      </c>
      <c r="O331" t="str">
        <f t="shared" si="63"/>
        <v/>
      </c>
      <c r="P331" t="str">
        <f t="shared" si="64"/>
        <v/>
      </c>
      <c r="Q331" t="str">
        <f t="shared" si="65"/>
        <v/>
      </c>
      <c r="R331" t="str">
        <f t="shared" si="66"/>
        <v/>
      </c>
      <c r="S331" t="str">
        <f t="shared" si="67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60"/>
        <v/>
      </c>
      <c r="E332" s="45"/>
      <c r="F332" s="40" t="str">
        <f t="shared" si="59"/>
        <v/>
      </c>
      <c r="G332" s="76"/>
      <c r="H332" s="40" t="str">
        <f t="shared" si="61"/>
        <v/>
      </c>
      <c r="I332" s="40" t="str">
        <f t="shared" si="62"/>
        <v/>
      </c>
      <c r="J332" s="75"/>
      <c r="K332" s="75"/>
      <c r="L332" s="75"/>
      <c r="M332" s="268"/>
      <c r="N332" t="str">
        <f>IF(C332="","",'OPĆI DIO'!$C$1)</f>
        <v/>
      </c>
      <c r="O332" t="str">
        <f t="shared" si="63"/>
        <v/>
      </c>
      <c r="P332" t="str">
        <f t="shared" si="64"/>
        <v/>
      </c>
      <c r="Q332" t="str">
        <f t="shared" si="65"/>
        <v/>
      </c>
      <c r="R332" t="str">
        <f t="shared" si="66"/>
        <v/>
      </c>
      <c r="S332" t="str">
        <f t="shared" si="67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60"/>
        <v/>
      </c>
      <c r="E333" s="45"/>
      <c r="F333" s="40" t="str">
        <f t="shared" si="59"/>
        <v/>
      </c>
      <c r="G333" s="76"/>
      <c r="H333" s="40" t="str">
        <f t="shared" si="61"/>
        <v/>
      </c>
      <c r="I333" s="40" t="str">
        <f t="shared" si="62"/>
        <v/>
      </c>
      <c r="J333" s="75"/>
      <c r="K333" s="75"/>
      <c r="L333" s="75"/>
      <c r="M333" s="268"/>
      <c r="N333" t="str">
        <f>IF(C333="","",'OPĆI DIO'!$C$1)</f>
        <v/>
      </c>
      <c r="O333" t="str">
        <f t="shared" si="63"/>
        <v/>
      </c>
      <c r="P333" t="str">
        <f t="shared" si="64"/>
        <v/>
      </c>
      <c r="Q333" t="str">
        <f t="shared" si="65"/>
        <v/>
      </c>
      <c r="R333" t="str">
        <f t="shared" si="66"/>
        <v/>
      </c>
      <c r="S333" t="str">
        <f t="shared" si="67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60"/>
        <v/>
      </c>
      <c r="E334" s="45"/>
      <c r="F334" s="40" t="str">
        <f t="shared" si="59"/>
        <v/>
      </c>
      <c r="G334" s="76"/>
      <c r="H334" s="40" t="str">
        <f t="shared" si="61"/>
        <v/>
      </c>
      <c r="I334" s="40" t="str">
        <f t="shared" si="62"/>
        <v/>
      </c>
      <c r="J334" s="75"/>
      <c r="K334" s="75"/>
      <c r="L334" s="75"/>
      <c r="M334" s="268"/>
      <c r="N334" t="str">
        <f>IF(C334="","",'OPĆI DIO'!$C$1)</f>
        <v/>
      </c>
      <c r="O334" t="str">
        <f t="shared" si="63"/>
        <v/>
      </c>
      <c r="P334" t="str">
        <f t="shared" si="64"/>
        <v/>
      </c>
      <c r="Q334" t="str">
        <f t="shared" si="65"/>
        <v/>
      </c>
      <c r="R334" t="str">
        <f t="shared" si="66"/>
        <v/>
      </c>
      <c r="S334" t="str">
        <f t="shared" si="67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60"/>
        <v/>
      </c>
      <c r="E335" s="45"/>
      <c r="F335" s="40" t="str">
        <f t="shared" si="59"/>
        <v/>
      </c>
      <c r="G335" s="76"/>
      <c r="H335" s="40" t="str">
        <f t="shared" si="61"/>
        <v/>
      </c>
      <c r="I335" s="40" t="str">
        <f t="shared" si="62"/>
        <v/>
      </c>
      <c r="J335" s="75"/>
      <c r="K335" s="75"/>
      <c r="L335" s="75"/>
      <c r="M335" s="268"/>
      <c r="N335" t="str">
        <f>IF(C335="","",'OPĆI DIO'!$C$1)</f>
        <v/>
      </c>
      <c r="O335" t="str">
        <f t="shared" si="63"/>
        <v/>
      </c>
      <c r="P335" t="str">
        <f t="shared" si="64"/>
        <v/>
      </c>
      <c r="Q335" t="str">
        <f t="shared" si="65"/>
        <v/>
      </c>
      <c r="R335" t="str">
        <f t="shared" si="66"/>
        <v/>
      </c>
      <c r="S335" t="str">
        <f t="shared" si="67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60"/>
        <v/>
      </c>
      <c r="E336" s="45"/>
      <c r="F336" s="40" t="str">
        <f t="shared" si="59"/>
        <v/>
      </c>
      <c r="G336" s="76"/>
      <c r="H336" s="40" t="str">
        <f t="shared" si="61"/>
        <v/>
      </c>
      <c r="I336" s="40" t="str">
        <f t="shared" si="62"/>
        <v/>
      </c>
      <c r="J336" s="75"/>
      <c r="K336" s="75"/>
      <c r="L336" s="75"/>
      <c r="M336" s="268"/>
      <c r="N336" t="str">
        <f>IF(C336="","",'OPĆI DIO'!$C$1)</f>
        <v/>
      </c>
      <c r="O336" t="str">
        <f t="shared" si="63"/>
        <v/>
      </c>
      <c r="P336" t="str">
        <f t="shared" si="64"/>
        <v/>
      </c>
      <c r="Q336" t="str">
        <f t="shared" si="65"/>
        <v/>
      </c>
      <c r="R336" t="str">
        <f t="shared" si="66"/>
        <v/>
      </c>
      <c r="S336" t="str">
        <f t="shared" si="67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60"/>
        <v/>
      </c>
      <c r="E337" s="45"/>
      <c r="F337" s="40" t="str">
        <f t="shared" si="59"/>
        <v/>
      </c>
      <c r="G337" s="76"/>
      <c r="H337" s="40" t="str">
        <f t="shared" si="61"/>
        <v/>
      </c>
      <c r="I337" s="40" t="str">
        <f t="shared" si="62"/>
        <v/>
      </c>
      <c r="J337" s="75"/>
      <c r="K337" s="75"/>
      <c r="L337" s="75"/>
      <c r="M337" s="268"/>
      <c r="N337" t="str">
        <f>IF(C337="","",'OPĆI DIO'!$C$1)</f>
        <v/>
      </c>
      <c r="O337" t="str">
        <f t="shared" si="63"/>
        <v/>
      </c>
      <c r="P337" t="str">
        <f t="shared" si="64"/>
        <v/>
      </c>
      <c r="Q337" t="str">
        <f t="shared" si="65"/>
        <v/>
      </c>
      <c r="R337" t="str">
        <f t="shared" si="66"/>
        <v/>
      </c>
      <c r="S337" t="str">
        <f t="shared" si="67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60"/>
        <v/>
      </c>
      <c r="E338" s="45"/>
      <c r="F338" s="40" t="str">
        <f t="shared" si="59"/>
        <v/>
      </c>
      <c r="G338" s="76"/>
      <c r="H338" s="40" t="str">
        <f t="shared" si="61"/>
        <v/>
      </c>
      <c r="I338" s="40" t="str">
        <f t="shared" si="62"/>
        <v/>
      </c>
      <c r="J338" s="75"/>
      <c r="K338" s="75"/>
      <c r="L338" s="75"/>
      <c r="M338" s="268"/>
      <c r="N338" t="str">
        <f>IF(C338="","",'OPĆI DIO'!$C$1)</f>
        <v/>
      </c>
      <c r="O338" t="str">
        <f t="shared" si="63"/>
        <v/>
      </c>
      <c r="P338" t="str">
        <f t="shared" si="64"/>
        <v/>
      </c>
      <c r="Q338" t="str">
        <f t="shared" si="65"/>
        <v/>
      </c>
      <c r="R338" t="str">
        <f t="shared" si="66"/>
        <v/>
      </c>
      <c r="S338" t="str">
        <f t="shared" si="67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60"/>
        <v/>
      </c>
      <c r="E339" s="45"/>
      <c r="F339" s="40" t="str">
        <f t="shared" si="59"/>
        <v/>
      </c>
      <c r="G339" s="76"/>
      <c r="H339" s="40" t="str">
        <f t="shared" si="61"/>
        <v/>
      </c>
      <c r="I339" s="40" t="str">
        <f t="shared" si="62"/>
        <v/>
      </c>
      <c r="J339" s="75"/>
      <c r="K339" s="75"/>
      <c r="L339" s="75"/>
      <c r="M339" s="268"/>
      <c r="N339" t="str">
        <f>IF(C339="","",'OPĆI DIO'!$C$1)</f>
        <v/>
      </c>
      <c r="O339" t="str">
        <f t="shared" si="63"/>
        <v/>
      </c>
      <c r="P339" t="str">
        <f t="shared" si="64"/>
        <v/>
      </c>
      <c r="Q339" t="str">
        <f t="shared" si="65"/>
        <v/>
      </c>
      <c r="R339" t="str">
        <f t="shared" si="66"/>
        <v/>
      </c>
      <c r="S339" t="str">
        <f t="shared" si="67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60"/>
        <v/>
      </c>
      <c r="E340" s="45"/>
      <c r="F340" s="40" t="str">
        <f t="shared" si="59"/>
        <v/>
      </c>
      <c r="G340" s="76"/>
      <c r="H340" s="40" t="str">
        <f t="shared" si="61"/>
        <v/>
      </c>
      <c r="I340" s="40" t="str">
        <f t="shared" si="62"/>
        <v/>
      </c>
      <c r="J340" s="75"/>
      <c r="K340" s="75"/>
      <c r="L340" s="75"/>
      <c r="M340" s="268"/>
      <c r="N340" t="str">
        <f>IF(C340="","",'OPĆI DIO'!$C$1)</f>
        <v/>
      </c>
      <c r="O340" t="str">
        <f t="shared" si="63"/>
        <v/>
      </c>
      <c r="P340" t="str">
        <f t="shared" si="64"/>
        <v/>
      </c>
      <c r="Q340" t="str">
        <f t="shared" si="65"/>
        <v/>
      </c>
      <c r="R340" t="str">
        <f t="shared" si="66"/>
        <v/>
      </c>
      <c r="S340" t="str">
        <f t="shared" si="67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60"/>
        <v/>
      </c>
      <c r="E341" s="45"/>
      <c r="F341" s="40" t="str">
        <f t="shared" si="59"/>
        <v/>
      </c>
      <c r="G341" s="76"/>
      <c r="H341" s="40" t="str">
        <f t="shared" si="61"/>
        <v/>
      </c>
      <c r="I341" s="40" t="str">
        <f t="shared" si="62"/>
        <v/>
      </c>
      <c r="J341" s="75"/>
      <c r="K341" s="75"/>
      <c r="L341" s="75"/>
      <c r="M341" s="268"/>
      <c r="N341" t="str">
        <f>IF(C341="","",'OPĆI DIO'!$C$1)</f>
        <v/>
      </c>
      <c r="O341" t="str">
        <f t="shared" si="63"/>
        <v/>
      </c>
      <c r="P341" t="str">
        <f t="shared" si="64"/>
        <v/>
      </c>
      <c r="Q341" t="str">
        <f t="shared" si="65"/>
        <v/>
      </c>
      <c r="R341" t="str">
        <f t="shared" si="66"/>
        <v/>
      </c>
      <c r="S341" t="str">
        <f t="shared" si="67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60"/>
        <v/>
      </c>
      <c r="E342" s="45"/>
      <c r="F342" s="40" t="str">
        <f t="shared" si="59"/>
        <v/>
      </c>
      <c r="G342" s="76"/>
      <c r="H342" s="40" t="str">
        <f t="shared" si="61"/>
        <v/>
      </c>
      <c r="I342" s="40" t="str">
        <f t="shared" si="62"/>
        <v/>
      </c>
      <c r="J342" s="75"/>
      <c r="K342" s="75"/>
      <c r="L342" s="75"/>
      <c r="M342" s="268"/>
      <c r="N342" t="str">
        <f>IF(C342="","",'OPĆI DIO'!$C$1)</f>
        <v/>
      </c>
      <c r="O342" t="str">
        <f t="shared" si="63"/>
        <v/>
      </c>
      <c r="P342" t="str">
        <f t="shared" si="64"/>
        <v/>
      </c>
      <c r="Q342" t="str">
        <f t="shared" si="65"/>
        <v/>
      </c>
      <c r="R342" t="str">
        <f t="shared" si="66"/>
        <v/>
      </c>
      <c r="S342" t="str">
        <f t="shared" si="67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60"/>
        <v/>
      </c>
      <c r="E343" s="45"/>
      <c r="F343" s="40" t="str">
        <f t="shared" si="59"/>
        <v/>
      </c>
      <c r="G343" s="76"/>
      <c r="H343" s="40" t="str">
        <f t="shared" si="61"/>
        <v/>
      </c>
      <c r="I343" s="40" t="str">
        <f t="shared" si="62"/>
        <v/>
      </c>
      <c r="J343" s="75"/>
      <c r="K343" s="75"/>
      <c r="L343" s="75"/>
      <c r="M343" s="268"/>
      <c r="N343" t="str">
        <f>IF(C343="","",'OPĆI DIO'!$C$1)</f>
        <v/>
      </c>
      <c r="O343" t="str">
        <f t="shared" si="63"/>
        <v/>
      </c>
      <c r="P343" t="str">
        <f t="shared" si="64"/>
        <v/>
      </c>
      <c r="Q343" t="str">
        <f t="shared" si="65"/>
        <v/>
      </c>
      <c r="R343" t="str">
        <f t="shared" si="66"/>
        <v/>
      </c>
      <c r="S343" t="str">
        <f t="shared" si="67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60"/>
        <v/>
      </c>
      <c r="E344" s="45"/>
      <c r="F344" s="40" t="str">
        <f t="shared" si="59"/>
        <v/>
      </c>
      <c r="G344" s="76"/>
      <c r="H344" s="40" t="str">
        <f t="shared" si="61"/>
        <v/>
      </c>
      <c r="I344" s="40" t="str">
        <f t="shared" si="62"/>
        <v/>
      </c>
      <c r="J344" s="75"/>
      <c r="K344" s="75"/>
      <c r="L344" s="75"/>
      <c r="M344" s="268"/>
      <c r="N344" t="str">
        <f>IF(C344="","",'OPĆI DIO'!$C$1)</f>
        <v/>
      </c>
      <c r="O344" t="str">
        <f t="shared" si="63"/>
        <v/>
      </c>
      <c r="P344" t="str">
        <f t="shared" si="64"/>
        <v/>
      </c>
      <c r="Q344" t="str">
        <f t="shared" si="65"/>
        <v/>
      </c>
      <c r="R344" t="str">
        <f t="shared" si="66"/>
        <v/>
      </c>
      <c r="S344" t="str">
        <f t="shared" si="67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60"/>
        <v/>
      </c>
      <c r="E345" s="45"/>
      <c r="F345" s="40" t="str">
        <f t="shared" si="59"/>
        <v/>
      </c>
      <c r="G345" s="76"/>
      <c r="H345" s="40" t="str">
        <f t="shared" si="61"/>
        <v/>
      </c>
      <c r="I345" s="40" t="str">
        <f t="shared" si="62"/>
        <v/>
      </c>
      <c r="J345" s="75"/>
      <c r="K345" s="75"/>
      <c r="L345" s="75"/>
      <c r="M345" s="268"/>
      <c r="N345" t="str">
        <f>IF(C345="","",'OPĆI DIO'!$C$1)</f>
        <v/>
      </c>
      <c r="O345" t="str">
        <f t="shared" si="63"/>
        <v/>
      </c>
      <c r="P345" t="str">
        <f t="shared" si="64"/>
        <v/>
      </c>
      <c r="Q345" t="str">
        <f t="shared" si="65"/>
        <v/>
      </c>
      <c r="R345" t="str">
        <f t="shared" si="66"/>
        <v/>
      </c>
      <c r="S345" t="str">
        <f t="shared" si="67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60"/>
        <v/>
      </c>
      <c r="E346" s="45"/>
      <c r="F346" s="40" t="str">
        <f t="shared" si="59"/>
        <v/>
      </c>
      <c r="G346" s="76"/>
      <c r="H346" s="40" t="str">
        <f t="shared" si="61"/>
        <v/>
      </c>
      <c r="I346" s="40" t="str">
        <f t="shared" si="62"/>
        <v/>
      </c>
      <c r="J346" s="75"/>
      <c r="K346" s="75"/>
      <c r="L346" s="75"/>
      <c r="M346" s="268"/>
      <c r="N346" t="str">
        <f>IF(C346="","",'OPĆI DIO'!$C$1)</f>
        <v/>
      </c>
      <c r="O346" t="str">
        <f t="shared" si="63"/>
        <v/>
      </c>
      <c r="P346" t="str">
        <f t="shared" si="64"/>
        <v/>
      </c>
      <c r="Q346" t="str">
        <f t="shared" si="65"/>
        <v/>
      </c>
      <c r="R346" t="str">
        <f t="shared" si="66"/>
        <v/>
      </c>
      <c r="S346" t="str">
        <f t="shared" si="67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60"/>
        <v/>
      </c>
      <c r="E347" s="45"/>
      <c r="F347" s="40" t="str">
        <f t="shared" si="59"/>
        <v/>
      </c>
      <c r="G347" s="76"/>
      <c r="H347" s="40" t="str">
        <f t="shared" si="61"/>
        <v/>
      </c>
      <c r="I347" s="40" t="str">
        <f t="shared" si="62"/>
        <v/>
      </c>
      <c r="J347" s="75"/>
      <c r="K347" s="75"/>
      <c r="L347" s="75"/>
      <c r="M347" s="268"/>
      <c r="N347" t="str">
        <f>IF(C347="","",'OPĆI DIO'!$C$1)</f>
        <v/>
      </c>
      <c r="O347" t="str">
        <f t="shared" si="63"/>
        <v/>
      </c>
      <c r="P347" t="str">
        <f t="shared" si="64"/>
        <v/>
      </c>
      <c r="Q347" t="str">
        <f t="shared" si="65"/>
        <v/>
      </c>
      <c r="R347" t="str">
        <f t="shared" si="66"/>
        <v/>
      </c>
      <c r="S347" t="str">
        <f t="shared" si="67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60"/>
        <v/>
      </c>
      <c r="E348" s="45"/>
      <c r="F348" s="40" t="str">
        <f t="shared" si="59"/>
        <v/>
      </c>
      <c r="G348" s="76"/>
      <c r="H348" s="40" t="str">
        <f t="shared" si="61"/>
        <v/>
      </c>
      <c r="I348" s="40" t="str">
        <f t="shared" si="62"/>
        <v/>
      </c>
      <c r="J348" s="75"/>
      <c r="K348" s="75"/>
      <c r="L348" s="75"/>
      <c r="M348" s="268"/>
      <c r="N348" t="str">
        <f>IF(C348="","",'OPĆI DIO'!$C$1)</f>
        <v/>
      </c>
      <c r="O348" t="str">
        <f t="shared" si="63"/>
        <v/>
      </c>
      <c r="P348" t="str">
        <f t="shared" si="64"/>
        <v/>
      </c>
      <c r="Q348" t="str">
        <f t="shared" si="65"/>
        <v/>
      </c>
      <c r="R348" t="str">
        <f t="shared" si="66"/>
        <v/>
      </c>
      <c r="S348" t="str">
        <f t="shared" si="67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60"/>
        <v/>
      </c>
      <c r="E349" s="45"/>
      <c r="F349" s="40" t="str">
        <f t="shared" si="59"/>
        <v/>
      </c>
      <c r="G349" s="76"/>
      <c r="H349" s="40" t="str">
        <f t="shared" si="61"/>
        <v/>
      </c>
      <c r="I349" s="40" t="str">
        <f t="shared" si="62"/>
        <v/>
      </c>
      <c r="J349" s="75"/>
      <c r="K349" s="75"/>
      <c r="L349" s="75"/>
      <c r="M349" s="268"/>
      <c r="N349" t="str">
        <f>IF(C349="","",'OPĆI DIO'!$C$1)</f>
        <v/>
      </c>
      <c r="O349" t="str">
        <f t="shared" si="63"/>
        <v/>
      </c>
      <c r="P349" t="str">
        <f t="shared" si="64"/>
        <v/>
      </c>
      <c r="Q349" t="str">
        <f t="shared" si="65"/>
        <v/>
      </c>
      <c r="R349" t="str">
        <f t="shared" si="66"/>
        <v/>
      </c>
      <c r="S349" t="str">
        <f t="shared" si="67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60"/>
        <v/>
      </c>
      <c r="E350" s="45"/>
      <c r="F350" s="40" t="str">
        <f t="shared" si="59"/>
        <v/>
      </c>
      <c r="G350" s="76"/>
      <c r="H350" s="40" t="str">
        <f t="shared" si="61"/>
        <v/>
      </c>
      <c r="I350" s="40" t="str">
        <f t="shared" si="62"/>
        <v/>
      </c>
      <c r="J350" s="75"/>
      <c r="K350" s="75"/>
      <c r="L350" s="75"/>
      <c r="M350" s="268"/>
      <c r="N350" t="str">
        <f>IF(C350="","",'OPĆI DIO'!$C$1)</f>
        <v/>
      </c>
      <c r="O350" t="str">
        <f t="shared" si="63"/>
        <v/>
      </c>
      <c r="P350" t="str">
        <f t="shared" si="64"/>
        <v/>
      </c>
      <c r="Q350" t="str">
        <f t="shared" si="65"/>
        <v/>
      </c>
      <c r="R350" t="str">
        <f t="shared" si="66"/>
        <v/>
      </c>
      <c r="S350" t="str">
        <f t="shared" si="67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60"/>
        <v/>
      </c>
      <c r="E351" s="45"/>
      <c r="F351" s="40" t="str">
        <f t="shared" si="59"/>
        <v/>
      </c>
      <c r="G351" s="76"/>
      <c r="H351" s="40" t="str">
        <f t="shared" si="61"/>
        <v/>
      </c>
      <c r="I351" s="40" t="str">
        <f t="shared" si="62"/>
        <v/>
      </c>
      <c r="J351" s="75"/>
      <c r="K351" s="75"/>
      <c r="L351" s="75"/>
      <c r="M351" s="268"/>
      <c r="N351" t="str">
        <f>IF(C351="","",'OPĆI DIO'!$C$1)</f>
        <v/>
      </c>
      <c r="O351" t="str">
        <f t="shared" si="63"/>
        <v/>
      </c>
      <c r="P351" t="str">
        <f t="shared" si="64"/>
        <v/>
      </c>
      <c r="Q351" t="str">
        <f t="shared" si="65"/>
        <v/>
      </c>
      <c r="R351" t="str">
        <f t="shared" si="66"/>
        <v/>
      </c>
      <c r="S351" t="str">
        <f t="shared" si="67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60"/>
        <v/>
      </c>
      <c r="E352" s="45"/>
      <c r="F352" s="40" t="str">
        <f t="shared" si="59"/>
        <v/>
      </c>
      <c r="G352" s="76"/>
      <c r="H352" s="40" t="str">
        <f t="shared" si="61"/>
        <v/>
      </c>
      <c r="I352" s="40" t="str">
        <f t="shared" si="62"/>
        <v/>
      </c>
      <c r="J352" s="75"/>
      <c r="K352" s="75"/>
      <c r="L352" s="75"/>
      <c r="M352" s="268"/>
      <c r="N352" t="str">
        <f>IF(C352="","",'OPĆI DIO'!$C$1)</f>
        <v/>
      </c>
      <c r="O352" t="str">
        <f t="shared" si="63"/>
        <v/>
      </c>
      <c r="P352" t="str">
        <f t="shared" si="64"/>
        <v/>
      </c>
      <c r="Q352" t="str">
        <f t="shared" si="65"/>
        <v/>
      </c>
      <c r="R352" t="str">
        <f t="shared" si="66"/>
        <v/>
      </c>
      <c r="S352" t="str">
        <f t="shared" si="67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60"/>
        <v/>
      </c>
      <c r="E353" s="45"/>
      <c r="F353" s="40" t="str">
        <f t="shared" si="59"/>
        <v/>
      </c>
      <c r="G353" s="76"/>
      <c r="H353" s="40" t="str">
        <f t="shared" si="61"/>
        <v/>
      </c>
      <c r="I353" s="40" t="str">
        <f t="shared" si="62"/>
        <v/>
      </c>
      <c r="J353" s="75"/>
      <c r="K353" s="75"/>
      <c r="L353" s="75"/>
      <c r="M353" s="268"/>
      <c r="N353" t="str">
        <f>IF(C353="","",'OPĆI DIO'!$C$1)</f>
        <v/>
      </c>
      <c r="O353" t="str">
        <f t="shared" si="63"/>
        <v/>
      </c>
      <c r="P353" t="str">
        <f t="shared" si="64"/>
        <v/>
      </c>
      <c r="Q353" t="str">
        <f t="shared" si="65"/>
        <v/>
      </c>
      <c r="R353" t="str">
        <f t="shared" si="66"/>
        <v/>
      </c>
      <c r="S353" t="str">
        <f t="shared" si="67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60"/>
        <v/>
      </c>
      <c r="E354" s="45"/>
      <c r="F354" s="40" t="str">
        <f t="shared" si="59"/>
        <v/>
      </c>
      <c r="G354" s="76"/>
      <c r="H354" s="40" t="str">
        <f t="shared" si="61"/>
        <v/>
      </c>
      <c r="I354" s="40" t="str">
        <f t="shared" si="62"/>
        <v/>
      </c>
      <c r="J354" s="75"/>
      <c r="K354" s="75"/>
      <c r="L354" s="75"/>
      <c r="M354" s="268"/>
      <c r="N354" t="str">
        <f>IF(C354="","",'OPĆI DIO'!$C$1)</f>
        <v/>
      </c>
      <c r="O354" t="str">
        <f t="shared" si="63"/>
        <v/>
      </c>
      <c r="P354" t="str">
        <f t="shared" si="64"/>
        <v/>
      </c>
      <c r="Q354" t="str">
        <f t="shared" si="65"/>
        <v/>
      </c>
      <c r="R354" t="str">
        <f t="shared" si="66"/>
        <v/>
      </c>
      <c r="S354" t="str">
        <f t="shared" si="67"/>
        <v/>
      </c>
    </row>
    <row r="355" spans="1:34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60"/>
        <v/>
      </c>
      <c r="E355" s="45"/>
      <c r="F355" s="40" t="str">
        <f t="shared" si="59"/>
        <v/>
      </c>
      <c r="G355" s="76"/>
      <c r="H355" s="40" t="str">
        <f t="shared" si="61"/>
        <v/>
      </c>
      <c r="I355" s="40" t="str">
        <f t="shared" si="62"/>
        <v/>
      </c>
      <c r="J355" s="75"/>
      <c r="K355" s="75"/>
      <c r="L355" s="75"/>
      <c r="M355" s="268"/>
      <c r="N355" t="str">
        <f>IF(C355="","",'OPĆI DIO'!$C$1)</f>
        <v/>
      </c>
      <c r="O355" t="str">
        <f t="shared" si="63"/>
        <v/>
      </c>
      <c r="P355" t="str">
        <f t="shared" si="64"/>
        <v/>
      </c>
      <c r="Q355" t="str">
        <f t="shared" si="65"/>
        <v/>
      </c>
      <c r="R355" t="str">
        <f t="shared" si="66"/>
        <v/>
      </c>
      <c r="S355" t="str">
        <f t="shared" si="67"/>
        <v/>
      </c>
    </row>
    <row r="356" spans="1:34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60"/>
        <v/>
      </c>
      <c r="E356" s="45"/>
      <c r="F356" s="40" t="str">
        <f t="shared" si="59"/>
        <v/>
      </c>
      <c r="G356" s="76"/>
      <c r="H356" s="40" t="str">
        <f t="shared" si="61"/>
        <v/>
      </c>
      <c r="I356" s="40" t="str">
        <f t="shared" si="62"/>
        <v/>
      </c>
      <c r="J356" s="75"/>
      <c r="K356" s="75"/>
      <c r="L356" s="75"/>
      <c r="M356" s="268"/>
      <c r="N356" t="str">
        <f>IF(C356="","",'OPĆI DIO'!$C$1)</f>
        <v/>
      </c>
      <c r="O356" t="str">
        <f t="shared" si="63"/>
        <v/>
      </c>
      <c r="P356" t="str">
        <f t="shared" si="64"/>
        <v/>
      </c>
      <c r="Q356" t="str">
        <f t="shared" si="65"/>
        <v/>
      </c>
      <c r="R356" t="str">
        <f t="shared" si="66"/>
        <v/>
      </c>
      <c r="S356" t="str">
        <f t="shared" si="67"/>
        <v/>
      </c>
    </row>
    <row r="357" spans="1:34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60"/>
        <v/>
      </c>
      <c r="E357" s="45"/>
      <c r="F357" s="40" t="str">
        <f t="shared" si="59"/>
        <v/>
      </c>
      <c r="G357" s="76"/>
      <c r="H357" s="40" t="str">
        <f t="shared" si="61"/>
        <v/>
      </c>
      <c r="I357" s="40" t="str">
        <f t="shared" si="62"/>
        <v/>
      </c>
      <c r="J357" s="75"/>
      <c r="K357" s="75"/>
      <c r="L357" s="75"/>
      <c r="M357" s="268"/>
      <c r="N357" t="str">
        <f>IF(C357="","",'OPĆI DIO'!$C$1)</f>
        <v/>
      </c>
      <c r="O357" t="str">
        <f t="shared" si="63"/>
        <v/>
      </c>
      <c r="P357" t="str">
        <f t="shared" si="64"/>
        <v/>
      </c>
      <c r="Q357" t="str">
        <f t="shared" si="65"/>
        <v/>
      </c>
      <c r="R357" t="str">
        <f t="shared" si="66"/>
        <v/>
      </c>
      <c r="S357" t="str">
        <f t="shared" si="67"/>
        <v/>
      </c>
    </row>
    <row r="358" spans="1:34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60"/>
        <v/>
      </c>
      <c r="E358" s="45"/>
      <c r="F358" s="40" t="str">
        <f t="shared" si="59"/>
        <v/>
      </c>
      <c r="G358" s="76"/>
      <c r="H358" s="40" t="str">
        <f t="shared" si="61"/>
        <v/>
      </c>
      <c r="I358" s="40" t="str">
        <f t="shared" si="62"/>
        <v/>
      </c>
      <c r="J358" s="75"/>
      <c r="K358" s="75"/>
      <c r="L358" s="75"/>
      <c r="M358" s="268"/>
      <c r="N358" t="str">
        <f>IF(C358="","",'OPĆI DIO'!$C$1)</f>
        <v/>
      </c>
      <c r="O358" t="str">
        <f t="shared" si="63"/>
        <v/>
      </c>
      <c r="P358" t="str">
        <f t="shared" si="64"/>
        <v/>
      </c>
      <c r="Q358" t="str">
        <f t="shared" si="65"/>
        <v/>
      </c>
      <c r="R358" t="str">
        <f t="shared" si="66"/>
        <v/>
      </c>
      <c r="S358" t="str">
        <f t="shared" si="67"/>
        <v/>
      </c>
    </row>
    <row r="359" spans="1:34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60"/>
        <v/>
      </c>
      <c r="E359" s="45"/>
      <c r="F359" s="40" t="str">
        <f t="shared" si="59"/>
        <v/>
      </c>
      <c r="G359" s="76"/>
      <c r="H359" s="40" t="str">
        <f t="shared" si="61"/>
        <v/>
      </c>
      <c r="I359" s="40" t="str">
        <f t="shared" si="62"/>
        <v/>
      </c>
      <c r="J359" s="75"/>
      <c r="K359" s="75"/>
      <c r="L359" s="75"/>
      <c r="M359" s="268"/>
      <c r="N359" t="str">
        <f>IF(C359="","",'OPĆI DIO'!$C$1)</f>
        <v/>
      </c>
      <c r="O359" t="str">
        <f t="shared" si="63"/>
        <v/>
      </c>
      <c r="P359" t="str">
        <f t="shared" si="64"/>
        <v/>
      </c>
      <c r="Q359" t="str">
        <f t="shared" si="65"/>
        <v/>
      </c>
      <c r="R359" t="str">
        <f t="shared" si="66"/>
        <v/>
      </c>
      <c r="S359" t="str">
        <f t="shared" si="67"/>
        <v/>
      </c>
    </row>
    <row r="360" spans="1:34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60"/>
        <v/>
      </c>
      <c r="E360" s="45"/>
      <c r="F360" s="40" t="str">
        <f t="shared" si="59"/>
        <v/>
      </c>
      <c r="G360" s="76"/>
      <c r="H360" s="40" t="str">
        <f t="shared" si="61"/>
        <v/>
      </c>
      <c r="I360" s="40" t="str">
        <f t="shared" si="62"/>
        <v/>
      </c>
      <c r="J360" s="75"/>
      <c r="K360" s="75"/>
      <c r="L360" s="75"/>
      <c r="M360" s="268"/>
      <c r="N360" t="str">
        <f>IF(C360="","",'OPĆI DIO'!$C$1)</f>
        <v/>
      </c>
      <c r="O360" t="str">
        <f t="shared" si="63"/>
        <v/>
      </c>
      <c r="P360" t="str">
        <f t="shared" si="64"/>
        <v/>
      </c>
      <c r="Q360" t="str">
        <f t="shared" si="65"/>
        <v/>
      </c>
      <c r="R360" t="str">
        <f t="shared" si="66"/>
        <v/>
      </c>
      <c r="S360" t="str">
        <f t="shared" si="67"/>
        <v/>
      </c>
    </row>
    <row r="361" spans="1:34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60"/>
        <v/>
      </c>
      <c r="E361" s="45"/>
      <c r="F361" s="40" t="str">
        <f t="shared" si="59"/>
        <v/>
      </c>
      <c r="G361" s="76"/>
      <c r="H361" s="40" t="str">
        <f t="shared" si="61"/>
        <v/>
      </c>
      <c r="I361" s="40" t="str">
        <f t="shared" si="62"/>
        <v/>
      </c>
      <c r="J361" s="75"/>
      <c r="K361" s="75"/>
      <c r="L361" s="75"/>
      <c r="M361" s="268"/>
      <c r="N361" t="str">
        <f>IF(C361="","",'OPĆI DIO'!$C$1)</f>
        <v/>
      </c>
      <c r="O361" t="str">
        <f t="shared" si="63"/>
        <v/>
      </c>
      <c r="P361" t="str">
        <f t="shared" si="64"/>
        <v/>
      </c>
      <c r="Q361" t="str">
        <f t="shared" si="65"/>
        <v/>
      </c>
      <c r="R361" t="str">
        <f t="shared" si="66"/>
        <v/>
      </c>
      <c r="S361" t="str">
        <f t="shared" si="67"/>
        <v/>
      </c>
    </row>
    <row r="362" spans="1:34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60"/>
        <v/>
      </c>
      <c r="E362" s="45"/>
      <c r="F362" s="40" t="str">
        <f t="shared" si="59"/>
        <v/>
      </c>
      <c r="G362" s="76"/>
      <c r="H362" s="40" t="str">
        <f t="shared" si="61"/>
        <v/>
      </c>
      <c r="I362" s="40" t="str">
        <f t="shared" si="62"/>
        <v/>
      </c>
      <c r="J362" s="75"/>
      <c r="K362" s="75"/>
      <c r="L362" s="75"/>
      <c r="M362" s="268"/>
      <c r="N362" t="str">
        <f>IF(C362="","",'OPĆI DIO'!$C$1)</f>
        <v/>
      </c>
      <c r="O362" t="str">
        <f t="shared" si="63"/>
        <v/>
      </c>
      <c r="P362" t="str">
        <f t="shared" si="64"/>
        <v/>
      </c>
      <c r="Q362" t="str">
        <f t="shared" si="65"/>
        <v/>
      </c>
      <c r="R362" t="str">
        <f t="shared" si="66"/>
        <v/>
      </c>
      <c r="S362" t="str">
        <f t="shared" si="67"/>
        <v/>
      </c>
    </row>
    <row r="363" spans="1:34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60"/>
        <v/>
      </c>
      <c r="E363" s="45"/>
      <c r="F363" s="40" t="str">
        <f t="shared" si="59"/>
        <v/>
      </c>
      <c r="G363" s="76"/>
      <c r="H363" s="40" t="str">
        <f t="shared" si="61"/>
        <v/>
      </c>
      <c r="I363" s="40" t="str">
        <f t="shared" si="62"/>
        <v/>
      </c>
      <c r="J363" s="75"/>
      <c r="K363" s="75"/>
      <c r="L363" s="75"/>
      <c r="M363" s="268"/>
      <c r="N363" t="str">
        <f>IF(C363="","",'OPĆI DIO'!$C$1)</f>
        <v/>
      </c>
      <c r="O363" t="str">
        <f t="shared" si="63"/>
        <v/>
      </c>
      <c r="P363" t="str">
        <f t="shared" si="64"/>
        <v/>
      </c>
      <c r="Q363" t="str">
        <f t="shared" si="65"/>
        <v/>
      </c>
      <c r="R363" t="str">
        <f t="shared" si="66"/>
        <v/>
      </c>
      <c r="S363" t="str">
        <f t="shared" si="67"/>
        <v/>
      </c>
    </row>
    <row r="364" spans="1:34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60"/>
        <v/>
      </c>
      <c r="E364" s="45"/>
      <c r="F364" s="40" t="str">
        <f t="shared" si="59"/>
        <v/>
      </c>
      <c r="G364" s="76"/>
      <c r="H364" s="40" t="str">
        <f t="shared" si="61"/>
        <v/>
      </c>
      <c r="I364" s="40" t="str">
        <f t="shared" si="62"/>
        <v/>
      </c>
      <c r="J364" s="75"/>
      <c r="K364" s="75"/>
      <c r="L364" s="75"/>
      <c r="M364" s="268"/>
      <c r="N364" t="str">
        <f>IF(C364="","",'OPĆI DIO'!$C$1)</f>
        <v/>
      </c>
      <c r="O364" t="str">
        <f t="shared" si="63"/>
        <v/>
      </c>
      <c r="P364" t="str">
        <f t="shared" si="64"/>
        <v/>
      </c>
      <c r="Q364" t="str">
        <f t="shared" si="65"/>
        <v/>
      </c>
      <c r="R364" t="str">
        <f t="shared" si="66"/>
        <v/>
      </c>
      <c r="S364" t="str">
        <f t="shared" si="67"/>
        <v/>
      </c>
    </row>
    <row r="365" spans="1:34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60"/>
        <v/>
      </c>
      <c r="E365" s="45"/>
      <c r="F365" s="40" t="str">
        <f t="shared" si="59"/>
        <v/>
      </c>
      <c r="G365" s="76"/>
      <c r="H365" s="40" t="str">
        <f t="shared" si="61"/>
        <v/>
      </c>
      <c r="I365" s="40" t="str">
        <f t="shared" si="62"/>
        <v/>
      </c>
      <c r="J365" s="75"/>
      <c r="K365" s="75"/>
      <c r="L365" s="75"/>
      <c r="M365" s="268"/>
      <c r="N365" t="str">
        <f>IF(C365="","",'OPĆI DIO'!$C$1)</f>
        <v/>
      </c>
      <c r="O365" t="str">
        <f t="shared" si="63"/>
        <v/>
      </c>
      <c r="P365" t="str">
        <f t="shared" si="64"/>
        <v/>
      </c>
      <c r="Q365" t="str">
        <f t="shared" si="65"/>
        <v/>
      </c>
      <c r="R365" t="str">
        <f t="shared" si="66"/>
        <v/>
      </c>
      <c r="S365" t="str">
        <f t="shared" si="67"/>
        <v/>
      </c>
    </row>
    <row r="366" spans="1:34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60"/>
        <v/>
      </c>
      <c r="E366" s="45"/>
      <c r="F366" s="40" t="str">
        <f t="shared" si="59"/>
        <v/>
      </c>
      <c r="G366" s="76"/>
      <c r="H366" s="40" t="str">
        <f t="shared" si="61"/>
        <v/>
      </c>
      <c r="I366" s="40" t="str">
        <f t="shared" si="62"/>
        <v/>
      </c>
      <c r="J366" s="75"/>
      <c r="K366" s="75"/>
      <c r="L366" s="75"/>
      <c r="M366" s="268"/>
      <c r="N366" t="str">
        <f>IF(C366="","",'OPĆI DIO'!$C$1)</f>
        <v/>
      </c>
      <c r="O366" t="str">
        <f t="shared" si="63"/>
        <v/>
      </c>
      <c r="P366" t="str">
        <f t="shared" si="64"/>
        <v/>
      </c>
      <c r="Q366" t="str">
        <f t="shared" si="65"/>
        <v/>
      </c>
      <c r="R366" t="str">
        <f t="shared" si="66"/>
        <v/>
      </c>
      <c r="S366" t="str">
        <f t="shared" si="67"/>
        <v/>
      </c>
    </row>
    <row r="367" spans="1:34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60"/>
        <v/>
      </c>
      <c r="E367" s="45"/>
      <c r="F367" s="40" t="str">
        <f t="shared" si="59"/>
        <v/>
      </c>
      <c r="G367" s="76"/>
      <c r="H367" s="40" t="str">
        <f t="shared" si="61"/>
        <v/>
      </c>
      <c r="I367" s="40" t="str">
        <f t="shared" si="62"/>
        <v/>
      </c>
      <c r="J367" s="75"/>
      <c r="K367" s="75"/>
      <c r="L367" s="75"/>
      <c r="M367" s="268"/>
      <c r="N367" t="str">
        <f>IF(C367="","",'OPĆI DIO'!$C$1)</f>
        <v/>
      </c>
      <c r="O367" t="str">
        <f t="shared" si="63"/>
        <v/>
      </c>
      <c r="P367" t="str">
        <f t="shared" si="64"/>
        <v/>
      </c>
      <c r="Q367" t="str">
        <f t="shared" si="65"/>
        <v/>
      </c>
      <c r="R367" t="str">
        <f t="shared" si="66"/>
        <v/>
      </c>
      <c r="S367" t="str">
        <f t="shared" si="67"/>
        <v/>
      </c>
    </row>
    <row r="368" spans="1:34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60"/>
        <v/>
      </c>
      <c r="E368" s="45"/>
      <c r="F368" s="40" t="str">
        <f t="shared" si="59"/>
        <v/>
      </c>
      <c r="G368" s="76"/>
      <c r="H368" s="40" t="str">
        <f t="shared" si="61"/>
        <v/>
      </c>
      <c r="I368" s="40" t="str">
        <f t="shared" si="62"/>
        <v/>
      </c>
      <c r="J368" s="75"/>
      <c r="K368" s="75"/>
      <c r="L368" s="75"/>
      <c r="M368" s="268"/>
      <c r="N368" t="str">
        <f>IF(C368="","",'OPĆI DIO'!$C$1)</f>
        <v/>
      </c>
      <c r="O368" t="str">
        <f t="shared" si="63"/>
        <v/>
      </c>
      <c r="P368" t="str">
        <f t="shared" si="64"/>
        <v/>
      </c>
      <c r="Q368" t="str">
        <f t="shared" si="65"/>
        <v/>
      </c>
      <c r="R368" t="str">
        <f t="shared" si="66"/>
        <v/>
      </c>
      <c r="S368" t="str">
        <f t="shared" si="67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60"/>
        <v/>
      </c>
      <c r="E369" s="45"/>
      <c r="F369" s="40" t="str">
        <f t="shared" si="59"/>
        <v/>
      </c>
      <c r="G369" s="76"/>
      <c r="H369" s="40" t="str">
        <f t="shared" si="61"/>
        <v/>
      </c>
      <c r="I369" s="40" t="str">
        <f t="shared" si="62"/>
        <v/>
      </c>
      <c r="J369" s="75"/>
      <c r="K369" s="75"/>
      <c r="L369" s="75"/>
      <c r="M369" s="268"/>
      <c r="N369" t="str">
        <f>IF(C369="","",'OPĆI DIO'!$C$1)</f>
        <v/>
      </c>
      <c r="O369" t="str">
        <f t="shared" si="63"/>
        <v/>
      </c>
      <c r="P369" t="str">
        <f t="shared" si="64"/>
        <v/>
      </c>
      <c r="Q369" t="str">
        <f t="shared" si="65"/>
        <v/>
      </c>
      <c r="R369" t="str">
        <f t="shared" si="66"/>
        <v/>
      </c>
      <c r="S369" t="str">
        <f t="shared" si="67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60"/>
        <v/>
      </c>
      <c r="E370" s="45"/>
      <c r="F370" s="40" t="str">
        <f t="shared" si="59"/>
        <v/>
      </c>
      <c r="G370" s="76"/>
      <c r="H370" s="40" t="str">
        <f t="shared" si="61"/>
        <v/>
      </c>
      <c r="I370" s="40" t="str">
        <f t="shared" si="62"/>
        <v/>
      </c>
      <c r="J370" s="75"/>
      <c r="K370" s="75"/>
      <c r="L370" s="75"/>
      <c r="M370" s="268"/>
      <c r="N370" t="str">
        <f>IF(C370="","",'OPĆI DIO'!$C$1)</f>
        <v/>
      </c>
      <c r="O370" t="str">
        <f t="shared" si="63"/>
        <v/>
      </c>
      <c r="P370" t="str">
        <f t="shared" si="64"/>
        <v/>
      </c>
      <c r="Q370" t="str">
        <f t="shared" si="65"/>
        <v/>
      </c>
      <c r="R370" t="str">
        <f t="shared" si="66"/>
        <v/>
      </c>
      <c r="S370" t="str">
        <f t="shared" si="67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60"/>
        <v/>
      </c>
      <c r="E371" s="45"/>
      <c r="F371" s="40" t="str">
        <f t="shared" si="59"/>
        <v/>
      </c>
      <c r="G371" s="76"/>
      <c r="H371" s="40" t="str">
        <f t="shared" si="61"/>
        <v/>
      </c>
      <c r="I371" s="40" t="str">
        <f t="shared" si="62"/>
        <v/>
      </c>
      <c r="J371" s="75"/>
      <c r="K371" s="75"/>
      <c r="L371" s="75"/>
      <c r="M371" s="268"/>
      <c r="N371" t="str">
        <f>IF(C371="","",'OPĆI DIO'!$C$1)</f>
        <v/>
      </c>
      <c r="O371" t="str">
        <f t="shared" si="63"/>
        <v/>
      </c>
      <c r="P371" t="str">
        <f t="shared" si="64"/>
        <v/>
      </c>
      <c r="Q371" t="str">
        <f t="shared" si="65"/>
        <v/>
      </c>
      <c r="R371" t="str">
        <f t="shared" si="66"/>
        <v/>
      </c>
      <c r="S371" t="str">
        <f t="shared" si="67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60"/>
        <v/>
      </c>
      <c r="E372" s="45"/>
      <c r="F372" s="40" t="str">
        <f t="shared" si="59"/>
        <v/>
      </c>
      <c r="G372" s="76"/>
      <c r="H372" s="40" t="str">
        <f t="shared" si="61"/>
        <v/>
      </c>
      <c r="I372" s="40" t="str">
        <f t="shared" si="62"/>
        <v/>
      </c>
      <c r="J372" s="75"/>
      <c r="K372" s="75"/>
      <c r="L372" s="75"/>
      <c r="M372" s="268"/>
      <c r="N372" t="str">
        <f>IF(C372="","",'OPĆI DIO'!$C$1)</f>
        <v/>
      </c>
      <c r="O372" t="str">
        <f t="shared" si="63"/>
        <v/>
      </c>
      <c r="P372" t="str">
        <f t="shared" si="64"/>
        <v/>
      </c>
      <c r="Q372" t="str">
        <f t="shared" si="65"/>
        <v/>
      </c>
      <c r="R372" t="str">
        <f t="shared" si="66"/>
        <v/>
      </c>
      <c r="S372" t="str">
        <f t="shared" si="67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60"/>
        <v/>
      </c>
      <c r="E373" s="45"/>
      <c r="F373" s="40" t="str">
        <f t="shared" si="59"/>
        <v/>
      </c>
      <c r="G373" s="76"/>
      <c r="H373" s="40" t="str">
        <f t="shared" si="61"/>
        <v/>
      </c>
      <c r="I373" s="40" t="str">
        <f t="shared" si="62"/>
        <v/>
      </c>
      <c r="J373" s="75"/>
      <c r="K373" s="75"/>
      <c r="L373" s="75"/>
      <c r="M373" s="268"/>
      <c r="N373" t="str">
        <f>IF(C373="","",'OPĆI DIO'!$C$1)</f>
        <v/>
      </c>
      <c r="O373" t="str">
        <f t="shared" si="63"/>
        <v/>
      </c>
      <c r="P373" t="str">
        <f t="shared" si="64"/>
        <v/>
      </c>
      <c r="Q373" t="str">
        <f t="shared" si="65"/>
        <v/>
      </c>
      <c r="R373" t="str">
        <f t="shared" si="66"/>
        <v/>
      </c>
      <c r="S373" t="str">
        <f t="shared" si="67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60"/>
        <v/>
      </c>
      <c r="E374" s="45"/>
      <c r="F374" s="40" t="str">
        <f t="shared" si="59"/>
        <v/>
      </c>
      <c r="G374" s="76"/>
      <c r="H374" s="40" t="str">
        <f t="shared" si="61"/>
        <v/>
      </c>
      <c r="I374" s="40" t="str">
        <f t="shared" si="62"/>
        <v/>
      </c>
      <c r="J374" s="75"/>
      <c r="K374" s="75"/>
      <c r="L374" s="75"/>
      <c r="M374" s="268"/>
      <c r="N374" t="str">
        <f>IF(C374="","",'OPĆI DIO'!$C$1)</f>
        <v/>
      </c>
      <c r="O374" t="str">
        <f t="shared" si="63"/>
        <v/>
      </c>
      <c r="P374" t="str">
        <f t="shared" si="64"/>
        <v/>
      </c>
      <c r="Q374" t="str">
        <f t="shared" si="65"/>
        <v/>
      </c>
      <c r="R374" t="str">
        <f t="shared" si="66"/>
        <v/>
      </c>
      <c r="S374" t="str">
        <f t="shared" si="67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60"/>
        <v/>
      </c>
      <c r="E375" s="45"/>
      <c r="F375" s="40" t="str">
        <f t="shared" si="59"/>
        <v/>
      </c>
      <c r="G375" s="76"/>
      <c r="H375" s="40" t="str">
        <f t="shared" si="61"/>
        <v/>
      </c>
      <c r="I375" s="40" t="str">
        <f t="shared" si="62"/>
        <v/>
      </c>
      <c r="J375" s="75"/>
      <c r="K375" s="75"/>
      <c r="L375" s="75"/>
      <c r="M375" s="268"/>
      <c r="N375" t="str">
        <f>IF(C375="","",'OPĆI DIO'!$C$1)</f>
        <v/>
      </c>
      <c r="O375" t="str">
        <f t="shared" si="63"/>
        <v/>
      </c>
      <c r="P375" t="str">
        <f t="shared" si="64"/>
        <v/>
      </c>
      <c r="Q375" t="str">
        <f t="shared" si="65"/>
        <v/>
      </c>
      <c r="R375" t="str">
        <f t="shared" si="66"/>
        <v/>
      </c>
      <c r="S375" t="str">
        <f t="shared" si="67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60"/>
        <v/>
      </c>
      <c r="E376" s="45"/>
      <c r="F376" s="40" t="str">
        <f t="shared" si="59"/>
        <v/>
      </c>
      <c r="G376" s="76"/>
      <c r="H376" s="40" t="str">
        <f t="shared" si="61"/>
        <v/>
      </c>
      <c r="I376" s="40" t="str">
        <f t="shared" si="62"/>
        <v/>
      </c>
      <c r="J376" s="75"/>
      <c r="K376" s="75"/>
      <c r="L376" s="75"/>
      <c r="M376" s="268"/>
      <c r="N376" t="str">
        <f>IF(C376="","",'OPĆI DIO'!$C$1)</f>
        <v/>
      </c>
      <c r="O376" t="str">
        <f t="shared" si="63"/>
        <v/>
      </c>
      <c r="P376" t="str">
        <f t="shared" si="64"/>
        <v/>
      </c>
      <c r="Q376" t="str">
        <f t="shared" si="65"/>
        <v/>
      </c>
      <c r="R376" t="str">
        <f t="shared" si="66"/>
        <v/>
      </c>
      <c r="S376" t="str">
        <f t="shared" si="67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60"/>
        <v/>
      </c>
      <c r="E377" s="45"/>
      <c r="F377" s="40" t="str">
        <f t="shared" si="59"/>
        <v/>
      </c>
      <c r="G377" s="76"/>
      <c r="H377" s="40" t="str">
        <f t="shared" si="61"/>
        <v/>
      </c>
      <c r="I377" s="40" t="str">
        <f t="shared" si="62"/>
        <v/>
      </c>
      <c r="J377" s="75"/>
      <c r="K377" s="75"/>
      <c r="L377" s="75"/>
      <c r="M377" s="268"/>
      <c r="N377" t="str">
        <f>IF(C377="","",'OPĆI DIO'!$C$1)</f>
        <v/>
      </c>
      <c r="O377" t="str">
        <f t="shared" si="63"/>
        <v/>
      </c>
      <c r="P377" t="str">
        <f t="shared" si="64"/>
        <v/>
      </c>
      <c r="Q377" t="str">
        <f t="shared" si="65"/>
        <v/>
      </c>
      <c r="R377" t="str">
        <f t="shared" si="66"/>
        <v/>
      </c>
      <c r="S377" t="str">
        <f t="shared" si="67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60"/>
        <v/>
      </c>
      <c r="E378" s="45"/>
      <c r="F378" s="40" t="str">
        <f t="shared" si="59"/>
        <v/>
      </c>
      <c r="G378" s="76"/>
      <c r="H378" s="40" t="str">
        <f t="shared" si="61"/>
        <v/>
      </c>
      <c r="I378" s="40" t="str">
        <f t="shared" si="62"/>
        <v/>
      </c>
      <c r="J378" s="75"/>
      <c r="K378" s="75"/>
      <c r="L378" s="75"/>
      <c r="M378" s="268"/>
      <c r="N378" t="str">
        <f>IF(C378="","",'OPĆI DIO'!$C$1)</f>
        <v/>
      </c>
      <c r="O378" t="str">
        <f t="shared" si="63"/>
        <v/>
      </c>
      <c r="P378" t="str">
        <f t="shared" si="64"/>
        <v/>
      </c>
      <c r="Q378" t="str">
        <f t="shared" si="65"/>
        <v/>
      </c>
      <c r="R378" t="str">
        <f t="shared" si="66"/>
        <v/>
      </c>
      <c r="S378" t="str">
        <f t="shared" si="67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60"/>
        <v/>
      </c>
      <c r="E379" s="45"/>
      <c r="F379" s="40" t="str">
        <f t="shared" si="59"/>
        <v/>
      </c>
      <c r="G379" s="76"/>
      <c r="H379" s="40" t="str">
        <f t="shared" si="61"/>
        <v/>
      </c>
      <c r="I379" s="40" t="str">
        <f t="shared" si="62"/>
        <v/>
      </c>
      <c r="J379" s="75"/>
      <c r="K379" s="75"/>
      <c r="L379" s="75"/>
      <c r="M379" s="268"/>
      <c r="N379" t="str">
        <f>IF(C379="","",'OPĆI DIO'!$C$1)</f>
        <v/>
      </c>
      <c r="O379" t="str">
        <f t="shared" si="63"/>
        <v/>
      </c>
      <c r="P379" t="str">
        <f t="shared" si="64"/>
        <v/>
      </c>
      <c r="Q379" t="str">
        <f t="shared" si="65"/>
        <v/>
      </c>
      <c r="R379" t="str">
        <f t="shared" si="66"/>
        <v/>
      </c>
      <c r="S379" t="str">
        <f t="shared" si="67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60"/>
        <v/>
      </c>
      <c r="E380" s="45"/>
      <c r="F380" s="40" t="str">
        <f t="shared" si="59"/>
        <v/>
      </c>
      <c r="G380" s="76"/>
      <c r="H380" s="40" t="str">
        <f t="shared" si="61"/>
        <v/>
      </c>
      <c r="I380" s="40" t="str">
        <f t="shared" si="62"/>
        <v/>
      </c>
      <c r="J380" s="75"/>
      <c r="K380" s="75"/>
      <c r="L380" s="75"/>
      <c r="M380" s="268"/>
      <c r="N380" t="str">
        <f>IF(C380="","",'OPĆI DIO'!$C$1)</f>
        <v/>
      </c>
      <c r="O380" t="str">
        <f t="shared" si="63"/>
        <v/>
      </c>
      <c r="P380" t="str">
        <f t="shared" si="64"/>
        <v/>
      </c>
      <c r="Q380" t="str">
        <f t="shared" si="65"/>
        <v/>
      </c>
      <c r="R380" t="str">
        <f t="shared" si="66"/>
        <v/>
      </c>
      <c r="S380" t="str">
        <f t="shared" si="67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si="60"/>
        <v/>
      </c>
      <c r="E381" s="45"/>
      <c r="F381" s="40" t="str">
        <f t="shared" si="59"/>
        <v/>
      </c>
      <c r="G381" s="76"/>
      <c r="H381" s="40" t="str">
        <f t="shared" si="61"/>
        <v/>
      </c>
      <c r="I381" s="40" t="str">
        <f t="shared" si="62"/>
        <v/>
      </c>
      <c r="J381" s="75"/>
      <c r="K381" s="75"/>
      <c r="L381" s="75"/>
      <c r="M381" s="268"/>
      <c r="N381" t="str">
        <f>IF(C381="","",'OPĆI DIO'!$C$1)</f>
        <v/>
      </c>
      <c r="O381" t="str">
        <f t="shared" si="63"/>
        <v/>
      </c>
      <c r="P381" t="str">
        <f t="shared" si="64"/>
        <v/>
      </c>
      <c r="Q381" t="str">
        <f t="shared" si="65"/>
        <v/>
      </c>
      <c r="R381" t="str">
        <f t="shared" si="66"/>
        <v/>
      </c>
      <c r="S381" t="str">
        <f t="shared" si="67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60"/>
        <v/>
      </c>
      <c r="E382" s="45"/>
      <c r="F382" s="40" t="str">
        <f t="shared" si="59"/>
        <v/>
      </c>
      <c r="G382" s="76"/>
      <c r="H382" s="40" t="str">
        <f t="shared" si="61"/>
        <v/>
      </c>
      <c r="I382" s="40" t="str">
        <f t="shared" si="62"/>
        <v/>
      </c>
      <c r="J382" s="75"/>
      <c r="K382" s="75"/>
      <c r="L382" s="75"/>
      <c r="M382" s="268"/>
      <c r="N382" t="str">
        <f>IF(C382="","",'OPĆI DIO'!$C$1)</f>
        <v/>
      </c>
      <c r="O382" t="str">
        <f t="shared" si="63"/>
        <v/>
      </c>
      <c r="P382" t="str">
        <f t="shared" si="64"/>
        <v/>
      </c>
      <c r="Q382" t="str">
        <f t="shared" si="65"/>
        <v/>
      </c>
      <c r="R382" t="str">
        <f t="shared" si="66"/>
        <v/>
      </c>
      <c r="S382" t="str">
        <f t="shared" si="67"/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60"/>
        <v/>
      </c>
      <c r="E383" s="45"/>
      <c r="F383" s="40" t="str">
        <f t="shared" si="59"/>
        <v/>
      </c>
      <c r="G383" s="76"/>
      <c r="H383" s="40" t="str">
        <f t="shared" si="61"/>
        <v/>
      </c>
      <c r="I383" s="40" t="str">
        <f t="shared" si="62"/>
        <v/>
      </c>
      <c r="J383" s="75"/>
      <c r="K383" s="75"/>
      <c r="L383" s="75"/>
      <c r="M383" s="268"/>
      <c r="N383" t="str">
        <f>IF(C383="","",'OPĆI DIO'!$C$1)</f>
        <v/>
      </c>
      <c r="O383" t="str">
        <f t="shared" si="63"/>
        <v/>
      </c>
      <c r="P383" t="str">
        <f t="shared" si="64"/>
        <v/>
      </c>
      <c r="Q383" t="str">
        <f t="shared" si="65"/>
        <v/>
      </c>
      <c r="R383" t="str">
        <f t="shared" si="66"/>
        <v/>
      </c>
      <c r="S383" t="str">
        <f t="shared" si="67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60"/>
        <v/>
      </c>
      <c r="E384" s="45"/>
      <c r="F384" s="40" t="str">
        <f t="shared" si="59"/>
        <v/>
      </c>
      <c r="G384" s="76"/>
      <c r="H384" s="40" t="str">
        <f t="shared" si="61"/>
        <v/>
      </c>
      <c r="I384" s="40" t="str">
        <f t="shared" si="62"/>
        <v/>
      </c>
      <c r="J384" s="75"/>
      <c r="K384" s="75"/>
      <c r="L384" s="75"/>
      <c r="M384" s="268"/>
      <c r="N384" t="str">
        <f>IF(C384="","",'OPĆI DIO'!$C$1)</f>
        <v/>
      </c>
      <c r="O384" t="str">
        <f t="shared" si="63"/>
        <v/>
      </c>
      <c r="P384" t="str">
        <f t="shared" si="64"/>
        <v/>
      </c>
      <c r="Q384" t="str">
        <f t="shared" si="65"/>
        <v/>
      </c>
      <c r="R384" t="str">
        <f t="shared" si="66"/>
        <v/>
      </c>
      <c r="S384" t="str">
        <f t="shared" si="67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60"/>
        <v/>
      </c>
      <c r="E385" s="45"/>
      <c r="F385" s="40" t="str">
        <f t="shared" si="59"/>
        <v/>
      </c>
      <c r="G385" s="76"/>
      <c r="H385" s="40" t="str">
        <f t="shared" si="61"/>
        <v/>
      </c>
      <c r="I385" s="40" t="str">
        <f t="shared" si="62"/>
        <v/>
      </c>
      <c r="J385" s="75"/>
      <c r="K385" s="75"/>
      <c r="L385" s="75"/>
      <c r="M385" s="268"/>
      <c r="N385" t="str">
        <f>IF(C385="","",'OPĆI DIO'!$C$1)</f>
        <v/>
      </c>
      <c r="O385" t="str">
        <f t="shared" si="63"/>
        <v/>
      </c>
      <c r="P385" t="str">
        <f t="shared" si="64"/>
        <v/>
      </c>
      <c r="Q385" t="str">
        <f t="shared" si="65"/>
        <v/>
      </c>
      <c r="R385" t="str">
        <f t="shared" si="66"/>
        <v/>
      </c>
      <c r="S385" t="str">
        <f t="shared" si="67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60"/>
        <v/>
      </c>
      <c r="E386" s="45"/>
      <c r="F386" s="40" t="str">
        <f t="shared" si="59"/>
        <v/>
      </c>
      <c r="G386" s="76"/>
      <c r="H386" s="40" t="str">
        <f t="shared" si="61"/>
        <v/>
      </c>
      <c r="I386" s="40" t="str">
        <f t="shared" si="62"/>
        <v/>
      </c>
      <c r="J386" s="75"/>
      <c r="K386" s="75"/>
      <c r="L386" s="75"/>
      <c r="M386" s="268"/>
      <c r="N386" t="str">
        <f>IF(C386="","",'OPĆI DIO'!$C$1)</f>
        <v/>
      </c>
      <c r="O386" t="str">
        <f t="shared" si="63"/>
        <v/>
      </c>
      <c r="P386" t="str">
        <f t="shared" si="64"/>
        <v/>
      </c>
      <c r="Q386" t="str">
        <f t="shared" si="65"/>
        <v/>
      </c>
      <c r="R386" t="str">
        <f t="shared" si="66"/>
        <v/>
      </c>
      <c r="S386" t="str">
        <f t="shared" si="67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60"/>
        <v/>
      </c>
      <c r="E387" s="45"/>
      <c r="F387" s="40" t="str">
        <f t="shared" ref="F387:F450" si="68">IFERROR(VLOOKUP(E387,$W$5:$Y$129,2,FALSE),"")</f>
        <v/>
      </c>
      <c r="G387" s="76"/>
      <c r="H387" s="40" t="str">
        <f t="shared" si="61"/>
        <v/>
      </c>
      <c r="I387" s="40" t="str">
        <f t="shared" si="62"/>
        <v/>
      </c>
      <c r="J387" s="75"/>
      <c r="K387" s="75"/>
      <c r="L387" s="75"/>
      <c r="M387" s="268"/>
      <c r="N387" t="str">
        <f>IF(C387="","",'OPĆI DIO'!$C$1)</f>
        <v/>
      </c>
      <c r="O387" t="str">
        <f t="shared" si="63"/>
        <v/>
      </c>
      <c r="P387" t="str">
        <f t="shared" si="64"/>
        <v/>
      </c>
      <c r="Q387" t="str">
        <f t="shared" si="65"/>
        <v/>
      </c>
      <c r="R387" t="str">
        <f t="shared" si="66"/>
        <v/>
      </c>
      <c r="S387" t="str">
        <f t="shared" si="67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ref="D388:D451" si="69">IFERROR(VLOOKUP(C388,$T$6:$U$23,2,FALSE),"")</f>
        <v/>
      </c>
      <c r="E388" s="45"/>
      <c r="F388" s="40" t="str">
        <f t="shared" si="68"/>
        <v/>
      </c>
      <c r="G388" s="76"/>
      <c r="H388" s="40" t="str">
        <f t="shared" ref="H388:H451" si="70">IFERROR(VLOOKUP(G388,$AC$6:$AD$353,2,FALSE),"")</f>
        <v/>
      </c>
      <c r="I388" s="40" t="str">
        <f t="shared" ref="I388:I451" si="71">IFERROR(VLOOKUP(G388,$AC$6:$AG$353,3,FALSE),"")</f>
        <v/>
      </c>
      <c r="J388" s="75"/>
      <c r="K388" s="75"/>
      <c r="L388" s="75"/>
      <c r="M388" s="268"/>
      <c r="N388" t="str">
        <f>IF(C388="","",'OPĆI DIO'!$C$1)</f>
        <v/>
      </c>
      <c r="O388" t="str">
        <f t="shared" ref="O388:O451" si="72">LEFT(E388,3)</f>
        <v/>
      </c>
      <c r="P388" t="str">
        <f t="shared" ref="P388:P451" si="73">LEFT(E388,2)</f>
        <v/>
      </c>
      <c r="Q388" t="str">
        <f t="shared" ref="Q388:Q451" si="74">LEFT(C388,3)</f>
        <v/>
      </c>
      <c r="R388" t="str">
        <f t="shared" ref="R388:R451" si="75">IF(S388="5",0,MID(I388,2,2))</f>
        <v/>
      </c>
      <c r="S388" t="str">
        <f t="shared" ref="S388:S451" si="76">LEFT(E388,1)</f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69"/>
        <v/>
      </c>
      <c r="E389" s="45"/>
      <c r="F389" s="40" t="str">
        <f t="shared" si="68"/>
        <v/>
      </c>
      <c r="G389" s="76"/>
      <c r="H389" s="40" t="str">
        <f t="shared" si="70"/>
        <v/>
      </c>
      <c r="I389" s="40" t="str">
        <f t="shared" si="71"/>
        <v/>
      </c>
      <c r="J389" s="75"/>
      <c r="K389" s="75"/>
      <c r="L389" s="75"/>
      <c r="M389" s="268"/>
      <c r="N389" t="str">
        <f>IF(C389="","",'OPĆI DIO'!$C$1)</f>
        <v/>
      </c>
      <c r="O389" t="str">
        <f t="shared" si="72"/>
        <v/>
      </c>
      <c r="P389" t="str">
        <f t="shared" si="73"/>
        <v/>
      </c>
      <c r="Q389" t="str">
        <f t="shared" si="74"/>
        <v/>
      </c>
      <c r="R389" t="str">
        <f t="shared" si="75"/>
        <v/>
      </c>
      <c r="S389" t="str">
        <f t="shared" si="76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69"/>
        <v/>
      </c>
      <c r="E390" s="45"/>
      <c r="F390" s="40" t="str">
        <f t="shared" si="68"/>
        <v/>
      </c>
      <c r="G390" s="76"/>
      <c r="H390" s="40" t="str">
        <f t="shared" si="70"/>
        <v/>
      </c>
      <c r="I390" s="40" t="str">
        <f t="shared" si="71"/>
        <v/>
      </c>
      <c r="J390" s="75"/>
      <c r="K390" s="75"/>
      <c r="L390" s="75"/>
      <c r="M390" s="268"/>
      <c r="N390" t="str">
        <f>IF(C390="","",'OPĆI DIO'!$C$1)</f>
        <v/>
      </c>
      <c r="O390" t="str">
        <f t="shared" si="72"/>
        <v/>
      </c>
      <c r="P390" t="str">
        <f t="shared" si="73"/>
        <v/>
      </c>
      <c r="Q390" t="str">
        <f t="shared" si="74"/>
        <v/>
      </c>
      <c r="R390" t="str">
        <f t="shared" si="75"/>
        <v/>
      </c>
      <c r="S390" t="str">
        <f t="shared" si="76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69"/>
        <v/>
      </c>
      <c r="E391" s="45"/>
      <c r="F391" s="40" t="str">
        <f t="shared" si="68"/>
        <v/>
      </c>
      <c r="G391" s="76"/>
      <c r="H391" s="40" t="str">
        <f t="shared" si="70"/>
        <v/>
      </c>
      <c r="I391" s="40" t="str">
        <f t="shared" si="71"/>
        <v/>
      </c>
      <c r="J391" s="75"/>
      <c r="K391" s="75"/>
      <c r="L391" s="75"/>
      <c r="M391" s="268"/>
      <c r="N391" t="str">
        <f>IF(C391="","",'OPĆI DIO'!$C$1)</f>
        <v/>
      </c>
      <c r="O391" t="str">
        <f t="shared" si="72"/>
        <v/>
      </c>
      <c r="P391" t="str">
        <f t="shared" si="73"/>
        <v/>
      </c>
      <c r="Q391" t="str">
        <f t="shared" si="74"/>
        <v/>
      </c>
      <c r="R391" t="str">
        <f t="shared" si="75"/>
        <v/>
      </c>
      <c r="S391" t="str">
        <f t="shared" si="76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69"/>
        <v/>
      </c>
      <c r="E392" s="45"/>
      <c r="F392" s="40" t="str">
        <f t="shared" si="68"/>
        <v/>
      </c>
      <c r="G392" s="76"/>
      <c r="H392" s="40" t="str">
        <f t="shared" si="70"/>
        <v/>
      </c>
      <c r="I392" s="40" t="str">
        <f t="shared" si="71"/>
        <v/>
      </c>
      <c r="J392" s="75"/>
      <c r="K392" s="75"/>
      <c r="L392" s="75"/>
      <c r="M392" s="268"/>
      <c r="N392" t="str">
        <f>IF(C392="","",'OPĆI DIO'!$C$1)</f>
        <v/>
      </c>
      <c r="O392" t="str">
        <f t="shared" si="72"/>
        <v/>
      </c>
      <c r="P392" t="str">
        <f t="shared" si="73"/>
        <v/>
      </c>
      <c r="Q392" t="str">
        <f t="shared" si="74"/>
        <v/>
      </c>
      <c r="R392" t="str">
        <f t="shared" si="75"/>
        <v/>
      </c>
      <c r="S392" t="str">
        <f t="shared" si="76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69"/>
        <v/>
      </c>
      <c r="E393" s="45"/>
      <c r="F393" s="40" t="str">
        <f t="shared" si="68"/>
        <v/>
      </c>
      <c r="G393" s="76"/>
      <c r="H393" s="40" t="str">
        <f t="shared" si="70"/>
        <v/>
      </c>
      <c r="I393" s="40" t="str">
        <f t="shared" si="71"/>
        <v/>
      </c>
      <c r="J393" s="75"/>
      <c r="K393" s="75"/>
      <c r="L393" s="75"/>
      <c r="M393" s="268"/>
      <c r="N393" t="str">
        <f>IF(C393="","",'OPĆI DIO'!$C$1)</f>
        <v/>
      </c>
      <c r="O393" t="str">
        <f t="shared" si="72"/>
        <v/>
      </c>
      <c r="P393" t="str">
        <f t="shared" si="73"/>
        <v/>
      </c>
      <c r="Q393" t="str">
        <f t="shared" si="74"/>
        <v/>
      </c>
      <c r="R393" t="str">
        <f t="shared" si="75"/>
        <v/>
      </c>
      <c r="S393" t="str">
        <f t="shared" si="76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69"/>
        <v/>
      </c>
      <c r="E394" s="45"/>
      <c r="F394" s="40" t="str">
        <f t="shared" si="68"/>
        <v/>
      </c>
      <c r="G394" s="76"/>
      <c r="H394" s="40" t="str">
        <f t="shared" si="70"/>
        <v/>
      </c>
      <c r="I394" s="40" t="str">
        <f t="shared" si="71"/>
        <v/>
      </c>
      <c r="J394" s="75"/>
      <c r="K394" s="75"/>
      <c r="L394" s="75"/>
      <c r="M394" s="268"/>
      <c r="N394" t="str">
        <f>IF(C394="","",'OPĆI DIO'!$C$1)</f>
        <v/>
      </c>
      <c r="O394" t="str">
        <f t="shared" si="72"/>
        <v/>
      </c>
      <c r="P394" t="str">
        <f t="shared" si="73"/>
        <v/>
      </c>
      <c r="Q394" t="str">
        <f t="shared" si="74"/>
        <v/>
      </c>
      <c r="R394" t="str">
        <f t="shared" si="75"/>
        <v/>
      </c>
      <c r="S394" t="str">
        <f t="shared" si="76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69"/>
        <v/>
      </c>
      <c r="E395" s="45"/>
      <c r="F395" s="40" t="str">
        <f t="shared" si="68"/>
        <v/>
      </c>
      <c r="G395" s="76"/>
      <c r="H395" s="40" t="str">
        <f t="shared" si="70"/>
        <v/>
      </c>
      <c r="I395" s="40" t="str">
        <f t="shared" si="71"/>
        <v/>
      </c>
      <c r="J395" s="75"/>
      <c r="K395" s="75"/>
      <c r="L395" s="75"/>
      <c r="M395" s="268"/>
      <c r="N395" t="str">
        <f>IF(C395="","",'OPĆI DIO'!$C$1)</f>
        <v/>
      </c>
      <c r="O395" t="str">
        <f t="shared" si="72"/>
        <v/>
      </c>
      <c r="P395" t="str">
        <f t="shared" si="73"/>
        <v/>
      </c>
      <c r="Q395" t="str">
        <f t="shared" si="74"/>
        <v/>
      </c>
      <c r="R395" t="str">
        <f t="shared" si="75"/>
        <v/>
      </c>
      <c r="S395" t="str">
        <f t="shared" si="76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69"/>
        <v/>
      </c>
      <c r="E396" s="45"/>
      <c r="F396" s="40" t="str">
        <f t="shared" si="68"/>
        <v/>
      </c>
      <c r="G396" s="76"/>
      <c r="H396" s="40" t="str">
        <f t="shared" si="70"/>
        <v/>
      </c>
      <c r="I396" s="40" t="str">
        <f t="shared" si="71"/>
        <v/>
      </c>
      <c r="J396" s="75"/>
      <c r="K396" s="75"/>
      <c r="L396" s="75"/>
      <c r="M396" s="268"/>
      <c r="N396" t="str">
        <f>IF(C396="","",'OPĆI DIO'!$C$1)</f>
        <v/>
      </c>
      <c r="O396" t="str">
        <f t="shared" si="72"/>
        <v/>
      </c>
      <c r="P396" t="str">
        <f t="shared" si="73"/>
        <v/>
      </c>
      <c r="Q396" t="str">
        <f t="shared" si="74"/>
        <v/>
      </c>
      <c r="R396" t="str">
        <f t="shared" si="75"/>
        <v/>
      </c>
      <c r="S396" t="str">
        <f t="shared" si="76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69"/>
        <v/>
      </c>
      <c r="E397" s="45"/>
      <c r="F397" s="40" t="str">
        <f t="shared" si="68"/>
        <v/>
      </c>
      <c r="G397" s="76"/>
      <c r="H397" s="40" t="str">
        <f t="shared" si="70"/>
        <v/>
      </c>
      <c r="I397" s="40" t="str">
        <f t="shared" si="71"/>
        <v/>
      </c>
      <c r="J397" s="75"/>
      <c r="K397" s="75"/>
      <c r="L397" s="75"/>
      <c r="M397" s="268"/>
      <c r="N397" t="str">
        <f>IF(C397="","",'OPĆI DIO'!$C$1)</f>
        <v/>
      </c>
      <c r="O397" t="str">
        <f t="shared" si="72"/>
        <v/>
      </c>
      <c r="P397" t="str">
        <f t="shared" si="73"/>
        <v/>
      </c>
      <c r="Q397" t="str">
        <f t="shared" si="74"/>
        <v/>
      </c>
      <c r="R397" t="str">
        <f t="shared" si="75"/>
        <v/>
      </c>
      <c r="S397" t="str">
        <f t="shared" si="76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69"/>
        <v/>
      </c>
      <c r="E398" s="45"/>
      <c r="F398" s="40" t="str">
        <f t="shared" si="68"/>
        <v/>
      </c>
      <c r="G398" s="76"/>
      <c r="H398" s="40" t="str">
        <f t="shared" si="70"/>
        <v/>
      </c>
      <c r="I398" s="40" t="str">
        <f t="shared" si="71"/>
        <v/>
      </c>
      <c r="J398" s="75"/>
      <c r="K398" s="75"/>
      <c r="L398" s="75"/>
      <c r="M398" s="268"/>
      <c r="N398" t="str">
        <f>IF(C398="","",'OPĆI DIO'!$C$1)</f>
        <v/>
      </c>
      <c r="O398" t="str">
        <f t="shared" si="72"/>
        <v/>
      </c>
      <c r="P398" t="str">
        <f t="shared" si="73"/>
        <v/>
      </c>
      <c r="Q398" t="str">
        <f t="shared" si="74"/>
        <v/>
      </c>
      <c r="R398" t="str">
        <f t="shared" si="75"/>
        <v/>
      </c>
      <c r="S398" t="str">
        <f t="shared" si="76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69"/>
        <v/>
      </c>
      <c r="E399" s="45"/>
      <c r="F399" s="40" t="str">
        <f t="shared" si="68"/>
        <v/>
      </c>
      <c r="G399" s="76"/>
      <c r="H399" s="40" t="str">
        <f t="shared" si="70"/>
        <v/>
      </c>
      <c r="I399" s="40" t="str">
        <f t="shared" si="71"/>
        <v/>
      </c>
      <c r="J399" s="75"/>
      <c r="K399" s="75"/>
      <c r="L399" s="75"/>
      <c r="M399" s="268"/>
      <c r="N399" t="str">
        <f>IF(C399="","",'OPĆI DIO'!$C$1)</f>
        <v/>
      </c>
      <c r="O399" t="str">
        <f t="shared" si="72"/>
        <v/>
      </c>
      <c r="P399" t="str">
        <f t="shared" si="73"/>
        <v/>
      </c>
      <c r="Q399" t="str">
        <f t="shared" si="74"/>
        <v/>
      </c>
      <c r="R399" t="str">
        <f t="shared" si="75"/>
        <v/>
      </c>
      <c r="S399" t="str">
        <f t="shared" si="76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69"/>
        <v/>
      </c>
      <c r="E400" s="45"/>
      <c r="F400" s="40" t="str">
        <f t="shared" si="68"/>
        <v/>
      </c>
      <c r="G400" s="76"/>
      <c r="H400" s="40" t="str">
        <f t="shared" si="70"/>
        <v/>
      </c>
      <c r="I400" s="40" t="str">
        <f t="shared" si="71"/>
        <v/>
      </c>
      <c r="J400" s="75"/>
      <c r="K400" s="75"/>
      <c r="L400" s="75"/>
      <c r="M400" s="268"/>
      <c r="N400" t="str">
        <f>IF(C400="","",'OPĆI DIO'!$C$1)</f>
        <v/>
      </c>
      <c r="O400" t="str">
        <f t="shared" si="72"/>
        <v/>
      </c>
      <c r="P400" t="str">
        <f t="shared" si="73"/>
        <v/>
      </c>
      <c r="Q400" t="str">
        <f t="shared" si="74"/>
        <v/>
      </c>
      <c r="R400" t="str">
        <f t="shared" si="75"/>
        <v/>
      </c>
      <c r="S400" t="str">
        <f t="shared" si="76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69"/>
        <v/>
      </c>
      <c r="E401" s="45"/>
      <c r="F401" s="40" t="str">
        <f t="shared" si="68"/>
        <v/>
      </c>
      <c r="G401" s="76"/>
      <c r="H401" s="40" t="str">
        <f t="shared" si="70"/>
        <v/>
      </c>
      <c r="I401" s="40" t="str">
        <f t="shared" si="71"/>
        <v/>
      </c>
      <c r="J401" s="75"/>
      <c r="K401" s="75"/>
      <c r="L401" s="75"/>
      <c r="M401" s="268"/>
      <c r="N401" t="str">
        <f>IF(C401="","",'OPĆI DIO'!$C$1)</f>
        <v/>
      </c>
      <c r="O401" t="str">
        <f t="shared" si="72"/>
        <v/>
      </c>
      <c r="P401" t="str">
        <f t="shared" si="73"/>
        <v/>
      </c>
      <c r="Q401" t="str">
        <f t="shared" si="74"/>
        <v/>
      </c>
      <c r="R401" t="str">
        <f t="shared" si="75"/>
        <v/>
      </c>
      <c r="S401" t="str">
        <f t="shared" si="76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69"/>
        <v/>
      </c>
      <c r="E402" s="45"/>
      <c r="F402" s="40" t="str">
        <f t="shared" si="68"/>
        <v/>
      </c>
      <c r="G402" s="76"/>
      <c r="H402" s="40" t="str">
        <f t="shared" si="70"/>
        <v/>
      </c>
      <c r="I402" s="40" t="str">
        <f t="shared" si="71"/>
        <v/>
      </c>
      <c r="J402" s="75"/>
      <c r="K402" s="75"/>
      <c r="L402" s="75"/>
      <c r="M402" s="268"/>
      <c r="N402" t="str">
        <f>IF(C402="","",'OPĆI DIO'!$C$1)</f>
        <v/>
      </c>
      <c r="O402" t="str">
        <f t="shared" si="72"/>
        <v/>
      </c>
      <c r="P402" t="str">
        <f t="shared" si="73"/>
        <v/>
      </c>
      <c r="Q402" t="str">
        <f t="shared" si="74"/>
        <v/>
      </c>
      <c r="R402" t="str">
        <f t="shared" si="75"/>
        <v/>
      </c>
      <c r="S402" t="str">
        <f t="shared" si="76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69"/>
        <v/>
      </c>
      <c r="E403" s="45"/>
      <c r="F403" s="40" t="str">
        <f t="shared" si="68"/>
        <v/>
      </c>
      <c r="G403" s="76"/>
      <c r="H403" s="40" t="str">
        <f t="shared" si="70"/>
        <v/>
      </c>
      <c r="I403" s="40" t="str">
        <f t="shared" si="71"/>
        <v/>
      </c>
      <c r="J403" s="75"/>
      <c r="K403" s="75"/>
      <c r="L403" s="75"/>
      <c r="M403" s="268"/>
      <c r="N403" t="str">
        <f>IF(C403="","",'OPĆI DIO'!$C$1)</f>
        <v/>
      </c>
      <c r="O403" t="str">
        <f t="shared" si="72"/>
        <v/>
      </c>
      <c r="P403" t="str">
        <f t="shared" si="73"/>
        <v/>
      </c>
      <c r="Q403" t="str">
        <f t="shared" si="74"/>
        <v/>
      </c>
      <c r="R403" t="str">
        <f t="shared" si="75"/>
        <v/>
      </c>
      <c r="S403" t="str">
        <f t="shared" si="76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69"/>
        <v/>
      </c>
      <c r="E404" s="45"/>
      <c r="F404" s="40" t="str">
        <f t="shared" si="68"/>
        <v/>
      </c>
      <c r="G404" s="76"/>
      <c r="H404" s="40" t="str">
        <f t="shared" si="70"/>
        <v/>
      </c>
      <c r="I404" s="40" t="str">
        <f t="shared" si="71"/>
        <v/>
      </c>
      <c r="J404" s="75"/>
      <c r="K404" s="75"/>
      <c r="L404" s="75"/>
      <c r="M404" s="268"/>
      <c r="N404" t="str">
        <f>IF(C404="","",'OPĆI DIO'!$C$1)</f>
        <v/>
      </c>
      <c r="O404" t="str">
        <f t="shared" si="72"/>
        <v/>
      </c>
      <c r="P404" t="str">
        <f t="shared" si="73"/>
        <v/>
      </c>
      <c r="Q404" t="str">
        <f t="shared" si="74"/>
        <v/>
      </c>
      <c r="R404" t="str">
        <f t="shared" si="75"/>
        <v/>
      </c>
      <c r="S404" t="str">
        <f t="shared" si="76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69"/>
        <v/>
      </c>
      <c r="E405" s="45"/>
      <c r="F405" s="40" t="str">
        <f t="shared" si="68"/>
        <v/>
      </c>
      <c r="G405" s="76"/>
      <c r="H405" s="40" t="str">
        <f t="shared" si="70"/>
        <v/>
      </c>
      <c r="I405" s="40" t="str">
        <f t="shared" si="71"/>
        <v/>
      </c>
      <c r="J405" s="75"/>
      <c r="K405" s="75"/>
      <c r="L405" s="75"/>
      <c r="M405" s="268"/>
      <c r="N405" t="str">
        <f>IF(C405="","",'OPĆI DIO'!$C$1)</f>
        <v/>
      </c>
      <c r="O405" t="str">
        <f t="shared" si="72"/>
        <v/>
      </c>
      <c r="P405" t="str">
        <f t="shared" si="73"/>
        <v/>
      </c>
      <c r="Q405" t="str">
        <f t="shared" si="74"/>
        <v/>
      </c>
      <c r="R405" t="str">
        <f t="shared" si="75"/>
        <v/>
      </c>
      <c r="S405" t="str">
        <f t="shared" si="76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69"/>
        <v/>
      </c>
      <c r="E406" s="45"/>
      <c r="F406" s="40" t="str">
        <f t="shared" si="68"/>
        <v/>
      </c>
      <c r="G406" s="76"/>
      <c r="H406" s="40" t="str">
        <f t="shared" si="70"/>
        <v/>
      </c>
      <c r="I406" s="40" t="str">
        <f t="shared" si="71"/>
        <v/>
      </c>
      <c r="J406" s="75"/>
      <c r="K406" s="75"/>
      <c r="L406" s="75"/>
      <c r="M406" s="268"/>
      <c r="N406" t="str">
        <f>IF(C406="","",'OPĆI DIO'!$C$1)</f>
        <v/>
      </c>
      <c r="O406" t="str">
        <f t="shared" si="72"/>
        <v/>
      </c>
      <c r="P406" t="str">
        <f t="shared" si="73"/>
        <v/>
      </c>
      <c r="Q406" t="str">
        <f t="shared" si="74"/>
        <v/>
      </c>
      <c r="R406" t="str">
        <f t="shared" si="75"/>
        <v/>
      </c>
      <c r="S406" t="str">
        <f t="shared" si="76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69"/>
        <v/>
      </c>
      <c r="E407" s="45"/>
      <c r="F407" s="40" t="str">
        <f t="shared" si="68"/>
        <v/>
      </c>
      <c r="G407" s="76"/>
      <c r="H407" s="40" t="str">
        <f t="shared" si="70"/>
        <v/>
      </c>
      <c r="I407" s="40" t="str">
        <f t="shared" si="71"/>
        <v/>
      </c>
      <c r="J407" s="75"/>
      <c r="K407" s="75"/>
      <c r="L407" s="75"/>
      <c r="M407" s="268"/>
      <c r="N407" t="str">
        <f>IF(C407="","",'OPĆI DIO'!$C$1)</f>
        <v/>
      </c>
      <c r="O407" t="str">
        <f t="shared" si="72"/>
        <v/>
      </c>
      <c r="P407" t="str">
        <f t="shared" si="73"/>
        <v/>
      </c>
      <c r="Q407" t="str">
        <f t="shared" si="74"/>
        <v/>
      </c>
      <c r="R407" t="str">
        <f t="shared" si="75"/>
        <v/>
      </c>
      <c r="S407" t="str">
        <f t="shared" si="76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69"/>
        <v/>
      </c>
      <c r="E408" s="45"/>
      <c r="F408" s="40" t="str">
        <f t="shared" si="68"/>
        <v/>
      </c>
      <c r="G408" s="76"/>
      <c r="H408" s="40" t="str">
        <f t="shared" si="70"/>
        <v/>
      </c>
      <c r="I408" s="40" t="str">
        <f t="shared" si="71"/>
        <v/>
      </c>
      <c r="J408" s="75"/>
      <c r="K408" s="75"/>
      <c r="L408" s="75"/>
      <c r="M408" s="268"/>
      <c r="N408" t="str">
        <f>IF(C408="","",'OPĆI DIO'!$C$1)</f>
        <v/>
      </c>
      <c r="O408" t="str">
        <f t="shared" si="72"/>
        <v/>
      </c>
      <c r="P408" t="str">
        <f t="shared" si="73"/>
        <v/>
      </c>
      <c r="Q408" t="str">
        <f t="shared" si="74"/>
        <v/>
      </c>
      <c r="R408" t="str">
        <f t="shared" si="75"/>
        <v/>
      </c>
      <c r="S408" t="str">
        <f t="shared" si="76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69"/>
        <v/>
      </c>
      <c r="E409" s="45"/>
      <c r="F409" s="40" t="str">
        <f t="shared" si="68"/>
        <v/>
      </c>
      <c r="G409" s="76"/>
      <c r="H409" s="40" t="str">
        <f t="shared" si="70"/>
        <v/>
      </c>
      <c r="I409" s="40" t="str">
        <f t="shared" si="71"/>
        <v/>
      </c>
      <c r="J409" s="75"/>
      <c r="K409" s="75"/>
      <c r="L409" s="75"/>
      <c r="M409" s="268"/>
      <c r="N409" t="str">
        <f>IF(C409="","",'OPĆI DIO'!$C$1)</f>
        <v/>
      </c>
      <c r="O409" t="str">
        <f t="shared" si="72"/>
        <v/>
      </c>
      <c r="P409" t="str">
        <f t="shared" si="73"/>
        <v/>
      </c>
      <c r="Q409" t="str">
        <f t="shared" si="74"/>
        <v/>
      </c>
      <c r="R409" t="str">
        <f t="shared" si="75"/>
        <v/>
      </c>
      <c r="S409" t="str">
        <f t="shared" si="76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69"/>
        <v/>
      </c>
      <c r="E410" s="45"/>
      <c r="F410" s="40" t="str">
        <f t="shared" si="68"/>
        <v/>
      </c>
      <c r="G410" s="76"/>
      <c r="H410" s="40" t="str">
        <f t="shared" si="70"/>
        <v/>
      </c>
      <c r="I410" s="40" t="str">
        <f t="shared" si="71"/>
        <v/>
      </c>
      <c r="J410" s="75"/>
      <c r="K410" s="75"/>
      <c r="L410" s="75"/>
      <c r="M410" s="268"/>
      <c r="N410" t="str">
        <f>IF(C410="","",'OPĆI DIO'!$C$1)</f>
        <v/>
      </c>
      <c r="O410" t="str">
        <f t="shared" si="72"/>
        <v/>
      </c>
      <c r="P410" t="str">
        <f t="shared" si="73"/>
        <v/>
      </c>
      <c r="Q410" t="str">
        <f t="shared" si="74"/>
        <v/>
      </c>
      <c r="R410" t="str">
        <f t="shared" si="75"/>
        <v/>
      </c>
      <c r="S410" t="str">
        <f t="shared" si="76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69"/>
        <v/>
      </c>
      <c r="E411" s="45"/>
      <c r="F411" s="40" t="str">
        <f t="shared" si="68"/>
        <v/>
      </c>
      <c r="G411" s="76"/>
      <c r="H411" s="40" t="str">
        <f t="shared" si="70"/>
        <v/>
      </c>
      <c r="I411" s="40" t="str">
        <f t="shared" si="71"/>
        <v/>
      </c>
      <c r="J411" s="75"/>
      <c r="K411" s="75"/>
      <c r="L411" s="75"/>
      <c r="M411" s="268"/>
      <c r="N411" t="str">
        <f>IF(C411="","",'OPĆI DIO'!$C$1)</f>
        <v/>
      </c>
      <c r="O411" t="str">
        <f t="shared" si="72"/>
        <v/>
      </c>
      <c r="P411" t="str">
        <f t="shared" si="73"/>
        <v/>
      </c>
      <c r="Q411" t="str">
        <f t="shared" si="74"/>
        <v/>
      </c>
      <c r="R411" t="str">
        <f t="shared" si="75"/>
        <v/>
      </c>
      <c r="S411" t="str">
        <f t="shared" si="76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69"/>
        <v/>
      </c>
      <c r="E412" s="45"/>
      <c r="F412" s="40" t="str">
        <f t="shared" si="68"/>
        <v/>
      </c>
      <c r="G412" s="76"/>
      <c r="H412" s="40" t="str">
        <f t="shared" si="70"/>
        <v/>
      </c>
      <c r="I412" s="40" t="str">
        <f t="shared" si="71"/>
        <v/>
      </c>
      <c r="J412" s="75"/>
      <c r="K412" s="75"/>
      <c r="L412" s="75"/>
      <c r="M412" s="268"/>
      <c r="N412" t="str">
        <f>IF(C412="","",'OPĆI DIO'!$C$1)</f>
        <v/>
      </c>
      <c r="O412" t="str">
        <f t="shared" si="72"/>
        <v/>
      </c>
      <c r="P412" t="str">
        <f t="shared" si="73"/>
        <v/>
      </c>
      <c r="Q412" t="str">
        <f t="shared" si="74"/>
        <v/>
      </c>
      <c r="R412" t="str">
        <f t="shared" si="75"/>
        <v/>
      </c>
      <c r="S412" t="str">
        <f t="shared" si="76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69"/>
        <v/>
      </c>
      <c r="E413" s="45"/>
      <c r="F413" s="40" t="str">
        <f t="shared" si="68"/>
        <v/>
      </c>
      <c r="G413" s="76"/>
      <c r="H413" s="40" t="str">
        <f t="shared" si="70"/>
        <v/>
      </c>
      <c r="I413" s="40" t="str">
        <f t="shared" si="71"/>
        <v/>
      </c>
      <c r="J413" s="75"/>
      <c r="K413" s="75"/>
      <c r="L413" s="75"/>
      <c r="M413" s="268"/>
      <c r="N413" t="str">
        <f>IF(C413="","",'OPĆI DIO'!$C$1)</f>
        <v/>
      </c>
      <c r="O413" t="str">
        <f t="shared" si="72"/>
        <v/>
      </c>
      <c r="P413" t="str">
        <f t="shared" si="73"/>
        <v/>
      </c>
      <c r="Q413" t="str">
        <f t="shared" si="74"/>
        <v/>
      </c>
      <c r="R413" t="str">
        <f t="shared" si="75"/>
        <v/>
      </c>
      <c r="S413" t="str">
        <f t="shared" si="76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69"/>
        <v/>
      </c>
      <c r="E414" s="45"/>
      <c r="F414" s="40" t="str">
        <f t="shared" si="68"/>
        <v/>
      </c>
      <c r="G414" s="76"/>
      <c r="H414" s="40" t="str">
        <f t="shared" si="70"/>
        <v/>
      </c>
      <c r="I414" s="40" t="str">
        <f t="shared" si="71"/>
        <v/>
      </c>
      <c r="J414" s="75"/>
      <c r="K414" s="75"/>
      <c r="L414" s="75"/>
      <c r="M414" s="268"/>
      <c r="N414" t="str">
        <f>IF(C414="","",'OPĆI DIO'!$C$1)</f>
        <v/>
      </c>
      <c r="O414" t="str">
        <f t="shared" si="72"/>
        <v/>
      </c>
      <c r="P414" t="str">
        <f t="shared" si="73"/>
        <v/>
      </c>
      <c r="Q414" t="str">
        <f t="shared" si="74"/>
        <v/>
      </c>
      <c r="R414" t="str">
        <f t="shared" si="75"/>
        <v/>
      </c>
      <c r="S414" t="str">
        <f t="shared" si="76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69"/>
        <v/>
      </c>
      <c r="E415" s="45"/>
      <c r="F415" s="40" t="str">
        <f t="shared" si="68"/>
        <v/>
      </c>
      <c r="G415" s="76"/>
      <c r="H415" s="40" t="str">
        <f t="shared" si="70"/>
        <v/>
      </c>
      <c r="I415" s="40" t="str">
        <f t="shared" si="71"/>
        <v/>
      </c>
      <c r="J415" s="75"/>
      <c r="K415" s="75"/>
      <c r="L415" s="75"/>
      <c r="M415" s="268"/>
      <c r="N415" t="str">
        <f>IF(C415="","",'OPĆI DIO'!$C$1)</f>
        <v/>
      </c>
      <c r="O415" t="str">
        <f t="shared" si="72"/>
        <v/>
      </c>
      <c r="P415" t="str">
        <f t="shared" si="73"/>
        <v/>
      </c>
      <c r="Q415" t="str">
        <f t="shared" si="74"/>
        <v/>
      </c>
      <c r="R415" t="str">
        <f t="shared" si="75"/>
        <v/>
      </c>
      <c r="S415" t="str">
        <f t="shared" si="76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69"/>
        <v/>
      </c>
      <c r="E416" s="45"/>
      <c r="F416" s="40" t="str">
        <f t="shared" si="68"/>
        <v/>
      </c>
      <c r="G416" s="76"/>
      <c r="H416" s="40" t="str">
        <f t="shared" si="70"/>
        <v/>
      </c>
      <c r="I416" s="40" t="str">
        <f t="shared" si="71"/>
        <v/>
      </c>
      <c r="J416" s="75"/>
      <c r="K416" s="75"/>
      <c r="L416" s="75"/>
      <c r="M416" s="268"/>
      <c r="N416" t="str">
        <f>IF(C416="","",'OPĆI DIO'!$C$1)</f>
        <v/>
      </c>
      <c r="O416" t="str">
        <f t="shared" si="72"/>
        <v/>
      </c>
      <c r="P416" t="str">
        <f t="shared" si="73"/>
        <v/>
      </c>
      <c r="Q416" t="str">
        <f t="shared" si="74"/>
        <v/>
      </c>
      <c r="R416" t="str">
        <f t="shared" si="75"/>
        <v/>
      </c>
      <c r="S416" t="str">
        <f t="shared" si="76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69"/>
        <v/>
      </c>
      <c r="E417" s="45"/>
      <c r="F417" s="40" t="str">
        <f t="shared" si="68"/>
        <v/>
      </c>
      <c r="G417" s="76"/>
      <c r="H417" s="40" t="str">
        <f t="shared" si="70"/>
        <v/>
      </c>
      <c r="I417" s="40" t="str">
        <f t="shared" si="71"/>
        <v/>
      </c>
      <c r="J417" s="75"/>
      <c r="K417" s="75"/>
      <c r="L417" s="75"/>
      <c r="M417" s="268"/>
      <c r="N417" t="str">
        <f>IF(C417="","",'OPĆI DIO'!$C$1)</f>
        <v/>
      </c>
      <c r="O417" t="str">
        <f t="shared" si="72"/>
        <v/>
      </c>
      <c r="P417" t="str">
        <f t="shared" si="73"/>
        <v/>
      </c>
      <c r="Q417" t="str">
        <f t="shared" si="74"/>
        <v/>
      </c>
      <c r="R417" t="str">
        <f t="shared" si="75"/>
        <v/>
      </c>
      <c r="S417" t="str">
        <f t="shared" si="76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69"/>
        <v/>
      </c>
      <c r="E418" s="45"/>
      <c r="F418" s="40" t="str">
        <f t="shared" si="68"/>
        <v/>
      </c>
      <c r="G418" s="76"/>
      <c r="H418" s="40" t="str">
        <f t="shared" si="70"/>
        <v/>
      </c>
      <c r="I418" s="40" t="str">
        <f t="shared" si="71"/>
        <v/>
      </c>
      <c r="J418" s="75"/>
      <c r="K418" s="75"/>
      <c r="L418" s="75"/>
      <c r="M418" s="268"/>
      <c r="N418" t="str">
        <f>IF(C418="","",'OPĆI DIO'!$C$1)</f>
        <v/>
      </c>
      <c r="O418" t="str">
        <f t="shared" si="72"/>
        <v/>
      </c>
      <c r="P418" t="str">
        <f t="shared" si="73"/>
        <v/>
      </c>
      <c r="Q418" t="str">
        <f t="shared" si="74"/>
        <v/>
      </c>
      <c r="R418" t="str">
        <f t="shared" si="75"/>
        <v/>
      </c>
      <c r="S418" t="str">
        <f t="shared" si="76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69"/>
        <v/>
      </c>
      <c r="E419" s="45"/>
      <c r="F419" s="40" t="str">
        <f t="shared" si="68"/>
        <v/>
      </c>
      <c r="G419" s="76"/>
      <c r="H419" s="40" t="str">
        <f t="shared" si="70"/>
        <v/>
      </c>
      <c r="I419" s="40" t="str">
        <f t="shared" si="71"/>
        <v/>
      </c>
      <c r="J419" s="75"/>
      <c r="K419" s="75"/>
      <c r="L419" s="75"/>
      <c r="M419" s="268"/>
      <c r="N419" t="str">
        <f>IF(C419="","",'OPĆI DIO'!$C$1)</f>
        <v/>
      </c>
      <c r="O419" t="str">
        <f t="shared" si="72"/>
        <v/>
      </c>
      <c r="P419" t="str">
        <f t="shared" si="73"/>
        <v/>
      </c>
      <c r="Q419" t="str">
        <f t="shared" si="74"/>
        <v/>
      </c>
      <c r="R419" t="str">
        <f t="shared" si="75"/>
        <v/>
      </c>
      <c r="S419" t="str">
        <f t="shared" si="76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69"/>
        <v/>
      </c>
      <c r="E420" s="45"/>
      <c r="F420" s="40" t="str">
        <f t="shared" si="68"/>
        <v/>
      </c>
      <c r="G420" s="76"/>
      <c r="H420" s="40" t="str">
        <f t="shared" si="70"/>
        <v/>
      </c>
      <c r="I420" s="40" t="str">
        <f t="shared" si="71"/>
        <v/>
      </c>
      <c r="J420" s="75"/>
      <c r="K420" s="75"/>
      <c r="L420" s="75"/>
      <c r="M420" s="268"/>
      <c r="N420" t="str">
        <f>IF(C420="","",'OPĆI DIO'!$C$1)</f>
        <v/>
      </c>
      <c r="O420" t="str">
        <f t="shared" si="72"/>
        <v/>
      </c>
      <c r="P420" t="str">
        <f t="shared" si="73"/>
        <v/>
      </c>
      <c r="Q420" t="str">
        <f t="shared" si="74"/>
        <v/>
      </c>
      <c r="R420" t="str">
        <f t="shared" si="75"/>
        <v/>
      </c>
      <c r="S420" t="str">
        <f t="shared" si="76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69"/>
        <v/>
      </c>
      <c r="E421" s="45"/>
      <c r="F421" s="40" t="str">
        <f t="shared" si="68"/>
        <v/>
      </c>
      <c r="G421" s="76"/>
      <c r="H421" s="40" t="str">
        <f t="shared" si="70"/>
        <v/>
      </c>
      <c r="I421" s="40" t="str">
        <f t="shared" si="71"/>
        <v/>
      </c>
      <c r="J421" s="75"/>
      <c r="K421" s="75"/>
      <c r="L421" s="75"/>
      <c r="M421" s="268"/>
      <c r="N421" t="str">
        <f>IF(C421="","",'OPĆI DIO'!$C$1)</f>
        <v/>
      </c>
      <c r="O421" t="str">
        <f t="shared" si="72"/>
        <v/>
      </c>
      <c r="P421" t="str">
        <f t="shared" si="73"/>
        <v/>
      </c>
      <c r="Q421" t="str">
        <f t="shared" si="74"/>
        <v/>
      </c>
      <c r="R421" t="str">
        <f t="shared" si="75"/>
        <v/>
      </c>
      <c r="S421" t="str">
        <f t="shared" si="76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69"/>
        <v/>
      </c>
      <c r="E422" s="45"/>
      <c r="F422" s="40" t="str">
        <f t="shared" si="68"/>
        <v/>
      </c>
      <c r="G422" s="76"/>
      <c r="H422" s="40" t="str">
        <f t="shared" si="70"/>
        <v/>
      </c>
      <c r="I422" s="40" t="str">
        <f t="shared" si="71"/>
        <v/>
      </c>
      <c r="J422" s="75"/>
      <c r="K422" s="75"/>
      <c r="L422" s="75"/>
      <c r="M422" s="268"/>
      <c r="N422" t="str">
        <f>IF(C422="","",'OPĆI DIO'!$C$1)</f>
        <v/>
      </c>
      <c r="O422" t="str">
        <f t="shared" si="72"/>
        <v/>
      </c>
      <c r="P422" t="str">
        <f t="shared" si="73"/>
        <v/>
      </c>
      <c r="Q422" t="str">
        <f t="shared" si="74"/>
        <v/>
      </c>
      <c r="R422" t="str">
        <f t="shared" si="75"/>
        <v/>
      </c>
      <c r="S422" t="str">
        <f t="shared" si="76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69"/>
        <v/>
      </c>
      <c r="E423" s="45"/>
      <c r="F423" s="40" t="str">
        <f t="shared" si="68"/>
        <v/>
      </c>
      <c r="G423" s="76"/>
      <c r="H423" s="40" t="str">
        <f t="shared" si="70"/>
        <v/>
      </c>
      <c r="I423" s="40" t="str">
        <f t="shared" si="71"/>
        <v/>
      </c>
      <c r="J423" s="75"/>
      <c r="K423" s="75"/>
      <c r="L423" s="75"/>
      <c r="M423" s="268"/>
      <c r="N423" t="str">
        <f>IF(C423="","",'OPĆI DIO'!$C$1)</f>
        <v/>
      </c>
      <c r="O423" t="str">
        <f t="shared" si="72"/>
        <v/>
      </c>
      <c r="P423" t="str">
        <f t="shared" si="73"/>
        <v/>
      </c>
      <c r="Q423" t="str">
        <f t="shared" si="74"/>
        <v/>
      </c>
      <c r="R423" t="str">
        <f t="shared" si="75"/>
        <v/>
      </c>
      <c r="S423" t="str">
        <f t="shared" si="76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69"/>
        <v/>
      </c>
      <c r="E424" s="45"/>
      <c r="F424" s="40" t="str">
        <f t="shared" si="68"/>
        <v/>
      </c>
      <c r="G424" s="76"/>
      <c r="H424" s="40" t="str">
        <f t="shared" si="70"/>
        <v/>
      </c>
      <c r="I424" s="40" t="str">
        <f t="shared" si="71"/>
        <v/>
      </c>
      <c r="J424" s="75"/>
      <c r="K424" s="75"/>
      <c r="L424" s="75"/>
      <c r="M424" s="268"/>
      <c r="N424" t="str">
        <f>IF(C424="","",'OPĆI DIO'!$C$1)</f>
        <v/>
      </c>
      <c r="O424" t="str">
        <f t="shared" si="72"/>
        <v/>
      </c>
      <c r="P424" t="str">
        <f t="shared" si="73"/>
        <v/>
      </c>
      <c r="Q424" t="str">
        <f t="shared" si="74"/>
        <v/>
      </c>
      <c r="R424" t="str">
        <f t="shared" si="75"/>
        <v/>
      </c>
      <c r="S424" t="str">
        <f t="shared" si="76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69"/>
        <v/>
      </c>
      <c r="E425" s="45"/>
      <c r="F425" s="40" t="str">
        <f t="shared" si="68"/>
        <v/>
      </c>
      <c r="G425" s="76"/>
      <c r="H425" s="40" t="str">
        <f t="shared" si="70"/>
        <v/>
      </c>
      <c r="I425" s="40" t="str">
        <f t="shared" si="71"/>
        <v/>
      </c>
      <c r="J425" s="75"/>
      <c r="K425" s="75"/>
      <c r="L425" s="75"/>
      <c r="M425" s="268"/>
      <c r="N425" t="str">
        <f>IF(C425="","",'OPĆI DIO'!$C$1)</f>
        <v/>
      </c>
      <c r="O425" t="str">
        <f t="shared" si="72"/>
        <v/>
      </c>
      <c r="P425" t="str">
        <f t="shared" si="73"/>
        <v/>
      </c>
      <c r="Q425" t="str">
        <f t="shared" si="74"/>
        <v/>
      </c>
      <c r="R425" t="str">
        <f t="shared" si="75"/>
        <v/>
      </c>
      <c r="S425" t="str">
        <f t="shared" si="76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69"/>
        <v/>
      </c>
      <c r="E426" s="45"/>
      <c r="F426" s="40" t="str">
        <f t="shared" si="68"/>
        <v/>
      </c>
      <c r="G426" s="76"/>
      <c r="H426" s="40" t="str">
        <f t="shared" si="70"/>
        <v/>
      </c>
      <c r="I426" s="40" t="str">
        <f t="shared" si="71"/>
        <v/>
      </c>
      <c r="J426" s="75"/>
      <c r="K426" s="75"/>
      <c r="L426" s="75"/>
      <c r="M426" s="268"/>
      <c r="N426" t="str">
        <f>IF(C426="","",'OPĆI DIO'!$C$1)</f>
        <v/>
      </c>
      <c r="O426" t="str">
        <f t="shared" si="72"/>
        <v/>
      </c>
      <c r="P426" t="str">
        <f t="shared" si="73"/>
        <v/>
      </c>
      <c r="Q426" t="str">
        <f t="shared" si="74"/>
        <v/>
      </c>
      <c r="R426" t="str">
        <f t="shared" si="75"/>
        <v/>
      </c>
      <c r="S426" t="str">
        <f t="shared" si="76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69"/>
        <v/>
      </c>
      <c r="E427" s="45"/>
      <c r="F427" s="40" t="str">
        <f t="shared" si="68"/>
        <v/>
      </c>
      <c r="G427" s="76"/>
      <c r="H427" s="40" t="str">
        <f t="shared" si="70"/>
        <v/>
      </c>
      <c r="I427" s="40" t="str">
        <f t="shared" si="71"/>
        <v/>
      </c>
      <c r="J427" s="75"/>
      <c r="K427" s="75"/>
      <c r="L427" s="75"/>
      <c r="M427" s="268"/>
      <c r="N427" t="str">
        <f>IF(C427="","",'OPĆI DIO'!$C$1)</f>
        <v/>
      </c>
      <c r="O427" t="str">
        <f t="shared" si="72"/>
        <v/>
      </c>
      <c r="P427" t="str">
        <f t="shared" si="73"/>
        <v/>
      </c>
      <c r="Q427" t="str">
        <f t="shared" si="74"/>
        <v/>
      </c>
      <c r="R427" t="str">
        <f t="shared" si="75"/>
        <v/>
      </c>
      <c r="S427" t="str">
        <f t="shared" si="76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69"/>
        <v/>
      </c>
      <c r="E428" s="45"/>
      <c r="F428" s="40" t="str">
        <f t="shared" si="68"/>
        <v/>
      </c>
      <c r="G428" s="76"/>
      <c r="H428" s="40" t="str">
        <f t="shared" si="70"/>
        <v/>
      </c>
      <c r="I428" s="40" t="str">
        <f t="shared" si="71"/>
        <v/>
      </c>
      <c r="J428" s="75"/>
      <c r="K428" s="75"/>
      <c r="L428" s="75"/>
      <c r="M428" s="268"/>
      <c r="N428" t="str">
        <f>IF(C428="","",'OPĆI DIO'!$C$1)</f>
        <v/>
      </c>
      <c r="O428" t="str">
        <f t="shared" si="72"/>
        <v/>
      </c>
      <c r="P428" t="str">
        <f t="shared" si="73"/>
        <v/>
      </c>
      <c r="Q428" t="str">
        <f t="shared" si="74"/>
        <v/>
      </c>
      <c r="R428" t="str">
        <f t="shared" si="75"/>
        <v/>
      </c>
      <c r="S428" t="str">
        <f t="shared" si="76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69"/>
        <v/>
      </c>
      <c r="E429" s="45"/>
      <c r="F429" s="40" t="str">
        <f t="shared" si="68"/>
        <v/>
      </c>
      <c r="G429" s="76"/>
      <c r="H429" s="40" t="str">
        <f t="shared" si="70"/>
        <v/>
      </c>
      <c r="I429" s="40" t="str">
        <f t="shared" si="71"/>
        <v/>
      </c>
      <c r="J429" s="75"/>
      <c r="K429" s="75"/>
      <c r="L429" s="75"/>
      <c r="M429" s="268"/>
      <c r="N429" t="str">
        <f>IF(C429="","",'OPĆI DIO'!$C$1)</f>
        <v/>
      </c>
      <c r="O429" t="str">
        <f t="shared" si="72"/>
        <v/>
      </c>
      <c r="P429" t="str">
        <f t="shared" si="73"/>
        <v/>
      </c>
      <c r="Q429" t="str">
        <f t="shared" si="74"/>
        <v/>
      </c>
      <c r="R429" t="str">
        <f t="shared" si="75"/>
        <v/>
      </c>
      <c r="S429" t="str">
        <f t="shared" si="76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69"/>
        <v/>
      </c>
      <c r="E430" s="45"/>
      <c r="F430" s="40" t="str">
        <f t="shared" si="68"/>
        <v/>
      </c>
      <c r="G430" s="76"/>
      <c r="H430" s="40" t="str">
        <f t="shared" si="70"/>
        <v/>
      </c>
      <c r="I430" s="40" t="str">
        <f t="shared" si="71"/>
        <v/>
      </c>
      <c r="J430" s="75"/>
      <c r="K430" s="75"/>
      <c r="L430" s="75"/>
      <c r="M430" s="268"/>
      <c r="N430" t="str">
        <f>IF(C430="","",'OPĆI DIO'!$C$1)</f>
        <v/>
      </c>
      <c r="O430" t="str">
        <f t="shared" si="72"/>
        <v/>
      </c>
      <c r="P430" t="str">
        <f t="shared" si="73"/>
        <v/>
      </c>
      <c r="Q430" t="str">
        <f t="shared" si="74"/>
        <v/>
      </c>
      <c r="R430" t="str">
        <f t="shared" si="75"/>
        <v/>
      </c>
      <c r="S430" t="str">
        <f t="shared" si="76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69"/>
        <v/>
      </c>
      <c r="E431" s="45"/>
      <c r="F431" s="40" t="str">
        <f t="shared" si="68"/>
        <v/>
      </c>
      <c r="G431" s="76"/>
      <c r="H431" s="40" t="str">
        <f t="shared" si="70"/>
        <v/>
      </c>
      <c r="I431" s="40" t="str">
        <f t="shared" si="71"/>
        <v/>
      </c>
      <c r="J431" s="75"/>
      <c r="K431" s="75"/>
      <c r="L431" s="75"/>
      <c r="M431" s="268"/>
      <c r="N431" t="str">
        <f>IF(C431="","",'OPĆI DIO'!$C$1)</f>
        <v/>
      </c>
      <c r="O431" t="str">
        <f t="shared" si="72"/>
        <v/>
      </c>
      <c r="P431" t="str">
        <f t="shared" si="73"/>
        <v/>
      </c>
      <c r="Q431" t="str">
        <f t="shared" si="74"/>
        <v/>
      </c>
      <c r="R431" t="str">
        <f t="shared" si="75"/>
        <v/>
      </c>
      <c r="S431" t="str">
        <f t="shared" si="76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69"/>
        <v/>
      </c>
      <c r="E432" s="45"/>
      <c r="F432" s="40" t="str">
        <f t="shared" si="68"/>
        <v/>
      </c>
      <c r="G432" s="76"/>
      <c r="H432" s="40" t="str">
        <f t="shared" si="70"/>
        <v/>
      </c>
      <c r="I432" s="40" t="str">
        <f t="shared" si="71"/>
        <v/>
      </c>
      <c r="J432" s="75"/>
      <c r="K432" s="75"/>
      <c r="L432" s="75"/>
      <c r="M432" s="268"/>
      <c r="N432" t="str">
        <f>IF(C432="","",'OPĆI DIO'!$C$1)</f>
        <v/>
      </c>
      <c r="O432" t="str">
        <f t="shared" si="72"/>
        <v/>
      </c>
      <c r="P432" t="str">
        <f t="shared" si="73"/>
        <v/>
      </c>
      <c r="Q432" t="str">
        <f t="shared" si="74"/>
        <v/>
      </c>
      <c r="R432" t="str">
        <f t="shared" si="75"/>
        <v/>
      </c>
      <c r="S432" t="str">
        <f t="shared" si="76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69"/>
        <v/>
      </c>
      <c r="E433" s="45"/>
      <c r="F433" s="40" t="str">
        <f t="shared" si="68"/>
        <v/>
      </c>
      <c r="G433" s="76"/>
      <c r="H433" s="40" t="str">
        <f t="shared" si="70"/>
        <v/>
      </c>
      <c r="I433" s="40" t="str">
        <f t="shared" si="71"/>
        <v/>
      </c>
      <c r="J433" s="75"/>
      <c r="K433" s="75"/>
      <c r="L433" s="75"/>
      <c r="M433" s="268"/>
      <c r="N433" t="str">
        <f>IF(C433="","",'OPĆI DIO'!$C$1)</f>
        <v/>
      </c>
      <c r="O433" t="str">
        <f t="shared" si="72"/>
        <v/>
      </c>
      <c r="P433" t="str">
        <f t="shared" si="73"/>
        <v/>
      </c>
      <c r="Q433" t="str">
        <f t="shared" si="74"/>
        <v/>
      </c>
      <c r="R433" t="str">
        <f t="shared" si="75"/>
        <v/>
      </c>
      <c r="S433" t="str">
        <f t="shared" si="76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69"/>
        <v/>
      </c>
      <c r="E434" s="45"/>
      <c r="F434" s="40" t="str">
        <f t="shared" si="68"/>
        <v/>
      </c>
      <c r="G434" s="76"/>
      <c r="H434" s="40" t="str">
        <f t="shared" si="70"/>
        <v/>
      </c>
      <c r="I434" s="40" t="str">
        <f t="shared" si="71"/>
        <v/>
      </c>
      <c r="J434" s="75"/>
      <c r="K434" s="75"/>
      <c r="L434" s="75"/>
      <c r="M434" s="268"/>
      <c r="N434" t="str">
        <f>IF(C434="","",'OPĆI DIO'!$C$1)</f>
        <v/>
      </c>
      <c r="O434" t="str">
        <f t="shared" si="72"/>
        <v/>
      </c>
      <c r="P434" t="str">
        <f t="shared" si="73"/>
        <v/>
      </c>
      <c r="Q434" t="str">
        <f t="shared" si="74"/>
        <v/>
      </c>
      <c r="R434" t="str">
        <f t="shared" si="75"/>
        <v/>
      </c>
      <c r="S434" t="str">
        <f t="shared" si="76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69"/>
        <v/>
      </c>
      <c r="E435" s="45"/>
      <c r="F435" s="40" t="str">
        <f t="shared" si="68"/>
        <v/>
      </c>
      <c r="G435" s="76"/>
      <c r="H435" s="40" t="str">
        <f t="shared" si="70"/>
        <v/>
      </c>
      <c r="I435" s="40" t="str">
        <f t="shared" si="71"/>
        <v/>
      </c>
      <c r="J435" s="75"/>
      <c r="K435" s="75"/>
      <c r="L435" s="75"/>
      <c r="M435" s="268"/>
      <c r="N435" t="str">
        <f>IF(C435="","",'OPĆI DIO'!$C$1)</f>
        <v/>
      </c>
      <c r="O435" t="str">
        <f t="shared" si="72"/>
        <v/>
      </c>
      <c r="P435" t="str">
        <f t="shared" si="73"/>
        <v/>
      </c>
      <c r="Q435" t="str">
        <f t="shared" si="74"/>
        <v/>
      </c>
      <c r="R435" t="str">
        <f t="shared" si="75"/>
        <v/>
      </c>
      <c r="S435" t="str">
        <f t="shared" si="76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69"/>
        <v/>
      </c>
      <c r="E436" s="45"/>
      <c r="F436" s="40" t="str">
        <f t="shared" si="68"/>
        <v/>
      </c>
      <c r="G436" s="76"/>
      <c r="H436" s="40" t="str">
        <f t="shared" si="70"/>
        <v/>
      </c>
      <c r="I436" s="40" t="str">
        <f t="shared" si="71"/>
        <v/>
      </c>
      <c r="J436" s="75"/>
      <c r="K436" s="75"/>
      <c r="L436" s="75"/>
      <c r="M436" s="268"/>
      <c r="N436" t="str">
        <f>IF(C436="","",'OPĆI DIO'!$C$1)</f>
        <v/>
      </c>
      <c r="O436" t="str">
        <f t="shared" si="72"/>
        <v/>
      </c>
      <c r="P436" t="str">
        <f t="shared" si="73"/>
        <v/>
      </c>
      <c r="Q436" t="str">
        <f t="shared" si="74"/>
        <v/>
      </c>
      <c r="R436" t="str">
        <f t="shared" si="75"/>
        <v/>
      </c>
      <c r="S436" t="str">
        <f t="shared" si="76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69"/>
        <v/>
      </c>
      <c r="E437" s="45"/>
      <c r="F437" s="40" t="str">
        <f t="shared" si="68"/>
        <v/>
      </c>
      <c r="G437" s="76"/>
      <c r="H437" s="40" t="str">
        <f t="shared" si="70"/>
        <v/>
      </c>
      <c r="I437" s="40" t="str">
        <f t="shared" si="71"/>
        <v/>
      </c>
      <c r="J437" s="75"/>
      <c r="K437" s="75"/>
      <c r="L437" s="75"/>
      <c r="M437" s="268"/>
      <c r="N437" t="str">
        <f>IF(C437="","",'OPĆI DIO'!$C$1)</f>
        <v/>
      </c>
      <c r="O437" t="str">
        <f t="shared" si="72"/>
        <v/>
      </c>
      <c r="P437" t="str">
        <f t="shared" si="73"/>
        <v/>
      </c>
      <c r="Q437" t="str">
        <f t="shared" si="74"/>
        <v/>
      </c>
      <c r="R437" t="str">
        <f t="shared" si="75"/>
        <v/>
      </c>
      <c r="S437" t="str">
        <f t="shared" si="76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69"/>
        <v/>
      </c>
      <c r="E438" s="45"/>
      <c r="F438" s="40" t="str">
        <f t="shared" si="68"/>
        <v/>
      </c>
      <c r="G438" s="76"/>
      <c r="H438" s="40" t="str">
        <f t="shared" si="70"/>
        <v/>
      </c>
      <c r="I438" s="40" t="str">
        <f t="shared" si="71"/>
        <v/>
      </c>
      <c r="J438" s="75"/>
      <c r="K438" s="75"/>
      <c r="L438" s="75"/>
      <c r="M438" s="268"/>
      <c r="N438" t="str">
        <f>IF(C438="","",'OPĆI DIO'!$C$1)</f>
        <v/>
      </c>
      <c r="O438" t="str">
        <f t="shared" si="72"/>
        <v/>
      </c>
      <c r="P438" t="str">
        <f t="shared" si="73"/>
        <v/>
      </c>
      <c r="Q438" t="str">
        <f t="shared" si="74"/>
        <v/>
      </c>
      <c r="R438" t="str">
        <f t="shared" si="75"/>
        <v/>
      </c>
      <c r="S438" t="str">
        <f t="shared" si="76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69"/>
        <v/>
      </c>
      <c r="E439" s="45"/>
      <c r="F439" s="40" t="str">
        <f t="shared" si="68"/>
        <v/>
      </c>
      <c r="G439" s="76"/>
      <c r="H439" s="40" t="str">
        <f t="shared" si="70"/>
        <v/>
      </c>
      <c r="I439" s="40" t="str">
        <f t="shared" si="71"/>
        <v/>
      </c>
      <c r="J439" s="75"/>
      <c r="K439" s="75"/>
      <c r="L439" s="75"/>
      <c r="M439" s="268"/>
      <c r="N439" t="str">
        <f>IF(C439="","",'OPĆI DIO'!$C$1)</f>
        <v/>
      </c>
      <c r="O439" t="str">
        <f t="shared" si="72"/>
        <v/>
      </c>
      <c r="P439" t="str">
        <f t="shared" si="73"/>
        <v/>
      </c>
      <c r="Q439" t="str">
        <f t="shared" si="74"/>
        <v/>
      </c>
      <c r="R439" t="str">
        <f t="shared" si="75"/>
        <v/>
      </c>
      <c r="S439" t="str">
        <f t="shared" si="76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69"/>
        <v/>
      </c>
      <c r="E440" s="45"/>
      <c r="F440" s="40" t="str">
        <f t="shared" si="68"/>
        <v/>
      </c>
      <c r="G440" s="76"/>
      <c r="H440" s="40" t="str">
        <f t="shared" si="70"/>
        <v/>
      </c>
      <c r="I440" s="40" t="str">
        <f t="shared" si="71"/>
        <v/>
      </c>
      <c r="J440" s="75"/>
      <c r="K440" s="75"/>
      <c r="L440" s="75"/>
      <c r="M440" s="268"/>
      <c r="N440" t="str">
        <f>IF(C440="","",'OPĆI DIO'!$C$1)</f>
        <v/>
      </c>
      <c r="O440" t="str">
        <f t="shared" si="72"/>
        <v/>
      </c>
      <c r="P440" t="str">
        <f t="shared" si="73"/>
        <v/>
      </c>
      <c r="Q440" t="str">
        <f t="shared" si="74"/>
        <v/>
      </c>
      <c r="R440" t="str">
        <f t="shared" si="75"/>
        <v/>
      </c>
      <c r="S440" t="str">
        <f t="shared" si="76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69"/>
        <v/>
      </c>
      <c r="E441" s="45"/>
      <c r="F441" s="40" t="str">
        <f t="shared" si="68"/>
        <v/>
      </c>
      <c r="G441" s="76"/>
      <c r="H441" s="40" t="str">
        <f t="shared" si="70"/>
        <v/>
      </c>
      <c r="I441" s="40" t="str">
        <f t="shared" si="71"/>
        <v/>
      </c>
      <c r="J441" s="75"/>
      <c r="K441" s="75"/>
      <c r="L441" s="75"/>
      <c r="M441" s="268"/>
      <c r="N441" t="str">
        <f>IF(C441="","",'OPĆI DIO'!$C$1)</f>
        <v/>
      </c>
      <c r="O441" t="str">
        <f t="shared" si="72"/>
        <v/>
      </c>
      <c r="P441" t="str">
        <f t="shared" si="73"/>
        <v/>
      </c>
      <c r="Q441" t="str">
        <f t="shared" si="74"/>
        <v/>
      </c>
      <c r="R441" t="str">
        <f t="shared" si="75"/>
        <v/>
      </c>
      <c r="S441" t="str">
        <f t="shared" si="76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69"/>
        <v/>
      </c>
      <c r="E442" s="45"/>
      <c r="F442" s="40" t="str">
        <f t="shared" si="68"/>
        <v/>
      </c>
      <c r="G442" s="76"/>
      <c r="H442" s="40" t="str">
        <f t="shared" si="70"/>
        <v/>
      </c>
      <c r="I442" s="40" t="str">
        <f t="shared" si="71"/>
        <v/>
      </c>
      <c r="J442" s="75"/>
      <c r="K442" s="75"/>
      <c r="L442" s="75"/>
      <c r="M442" s="268"/>
      <c r="N442" t="str">
        <f>IF(C442="","",'OPĆI DIO'!$C$1)</f>
        <v/>
      </c>
      <c r="O442" t="str">
        <f t="shared" si="72"/>
        <v/>
      </c>
      <c r="P442" t="str">
        <f t="shared" si="73"/>
        <v/>
      </c>
      <c r="Q442" t="str">
        <f t="shared" si="74"/>
        <v/>
      </c>
      <c r="R442" t="str">
        <f t="shared" si="75"/>
        <v/>
      </c>
      <c r="S442" t="str">
        <f t="shared" si="76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69"/>
        <v/>
      </c>
      <c r="E443" s="45"/>
      <c r="F443" s="40" t="str">
        <f t="shared" si="68"/>
        <v/>
      </c>
      <c r="G443" s="76"/>
      <c r="H443" s="40" t="str">
        <f t="shared" si="70"/>
        <v/>
      </c>
      <c r="I443" s="40" t="str">
        <f t="shared" si="71"/>
        <v/>
      </c>
      <c r="J443" s="75"/>
      <c r="K443" s="75"/>
      <c r="L443" s="75"/>
      <c r="M443" s="268"/>
      <c r="N443" t="str">
        <f>IF(C443="","",'OPĆI DIO'!$C$1)</f>
        <v/>
      </c>
      <c r="O443" t="str">
        <f t="shared" si="72"/>
        <v/>
      </c>
      <c r="P443" t="str">
        <f t="shared" si="73"/>
        <v/>
      </c>
      <c r="Q443" t="str">
        <f t="shared" si="74"/>
        <v/>
      </c>
      <c r="R443" t="str">
        <f t="shared" si="75"/>
        <v/>
      </c>
      <c r="S443" t="str">
        <f t="shared" si="76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69"/>
        <v/>
      </c>
      <c r="E444" s="45"/>
      <c r="F444" s="40" t="str">
        <f t="shared" si="68"/>
        <v/>
      </c>
      <c r="G444" s="76"/>
      <c r="H444" s="40" t="str">
        <f t="shared" si="70"/>
        <v/>
      </c>
      <c r="I444" s="40" t="str">
        <f t="shared" si="71"/>
        <v/>
      </c>
      <c r="J444" s="75"/>
      <c r="K444" s="75"/>
      <c r="L444" s="75"/>
      <c r="M444" s="268"/>
      <c r="N444" t="str">
        <f>IF(C444="","",'OPĆI DIO'!$C$1)</f>
        <v/>
      </c>
      <c r="O444" t="str">
        <f t="shared" si="72"/>
        <v/>
      </c>
      <c r="P444" t="str">
        <f t="shared" si="73"/>
        <v/>
      </c>
      <c r="Q444" t="str">
        <f t="shared" si="74"/>
        <v/>
      </c>
      <c r="R444" t="str">
        <f t="shared" si="75"/>
        <v/>
      </c>
      <c r="S444" t="str">
        <f t="shared" si="76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69"/>
        <v/>
      </c>
      <c r="E445" s="45"/>
      <c r="F445" s="40" t="str">
        <f t="shared" si="68"/>
        <v/>
      </c>
      <c r="G445" s="76"/>
      <c r="H445" s="40" t="str">
        <f t="shared" si="70"/>
        <v/>
      </c>
      <c r="I445" s="40" t="str">
        <f t="shared" si="71"/>
        <v/>
      </c>
      <c r="J445" s="75"/>
      <c r="K445" s="75"/>
      <c r="L445" s="75"/>
      <c r="M445" s="268"/>
      <c r="N445" t="str">
        <f>IF(C445="","",'OPĆI DIO'!$C$1)</f>
        <v/>
      </c>
      <c r="O445" t="str">
        <f t="shared" si="72"/>
        <v/>
      </c>
      <c r="P445" t="str">
        <f t="shared" si="73"/>
        <v/>
      </c>
      <c r="Q445" t="str">
        <f t="shared" si="74"/>
        <v/>
      </c>
      <c r="R445" t="str">
        <f t="shared" si="75"/>
        <v/>
      </c>
      <c r="S445" t="str">
        <f t="shared" si="76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69"/>
        <v/>
      </c>
      <c r="E446" s="45"/>
      <c r="F446" s="40" t="str">
        <f t="shared" si="68"/>
        <v/>
      </c>
      <c r="G446" s="76"/>
      <c r="H446" s="40" t="str">
        <f t="shared" si="70"/>
        <v/>
      </c>
      <c r="I446" s="40" t="str">
        <f t="shared" si="71"/>
        <v/>
      </c>
      <c r="J446" s="75"/>
      <c r="K446" s="75"/>
      <c r="L446" s="75"/>
      <c r="M446" s="268"/>
      <c r="N446" t="str">
        <f>IF(C446="","",'OPĆI DIO'!$C$1)</f>
        <v/>
      </c>
      <c r="O446" t="str">
        <f t="shared" si="72"/>
        <v/>
      </c>
      <c r="P446" t="str">
        <f t="shared" si="73"/>
        <v/>
      </c>
      <c r="Q446" t="str">
        <f t="shared" si="74"/>
        <v/>
      </c>
      <c r="R446" t="str">
        <f t="shared" si="75"/>
        <v/>
      </c>
      <c r="S446" t="str">
        <f t="shared" si="76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69"/>
        <v/>
      </c>
      <c r="E447" s="45"/>
      <c r="F447" s="40" t="str">
        <f t="shared" si="68"/>
        <v/>
      </c>
      <c r="G447" s="76"/>
      <c r="H447" s="40" t="str">
        <f t="shared" si="70"/>
        <v/>
      </c>
      <c r="I447" s="40" t="str">
        <f t="shared" si="71"/>
        <v/>
      </c>
      <c r="J447" s="75"/>
      <c r="K447" s="75"/>
      <c r="L447" s="75"/>
      <c r="M447" s="268"/>
      <c r="N447" t="str">
        <f>IF(C447="","",'OPĆI DIO'!$C$1)</f>
        <v/>
      </c>
      <c r="O447" t="str">
        <f t="shared" si="72"/>
        <v/>
      </c>
      <c r="P447" t="str">
        <f t="shared" si="73"/>
        <v/>
      </c>
      <c r="Q447" t="str">
        <f t="shared" si="74"/>
        <v/>
      </c>
      <c r="R447" t="str">
        <f t="shared" si="75"/>
        <v/>
      </c>
      <c r="S447" t="str">
        <f t="shared" si="76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69"/>
        <v/>
      </c>
      <c r="E448" s="45"/>
      <c r="F448" s="40" t="str">
        <f t="shared" si="68"/>
        <v/>
      </c>
      <c r="G448" s="76"/>
      <c r="H448" s="40" t="str">
        <f t="shared" si="70"/>
        <v/>
      </c>
      <c r="I448" s="40" t="str">
        <f t="shared" si="71"/>
        <v/>
      </c>
      <c r="J448" s="75"/>
      <c r="K448" s="75"/>
      <c r="L448" s="75"/>
      <c r="M448" s="268"/>
      <c r="N448" t="str">
        <f>IF(C448="","",'OPĆI DIO'!$C$1)</f>
        <v/>
      </c>
      <c r="O448" t="str">
        <f t="shared" si="72"/>
        <v/>
      </c>
      <c r="P448" t="str">
        <f t="shared" si="73"/>
        <v/>
      </c>
      <c r="Q448" t="str">
        <f t="shared" si="74"/>
        <v/>
      </c>
      <c r="R448" t="str">
        <f t="shared" si="75"/>
        <v/>
      </c>
      <c r="S448" t="str">
        <f t="shared" si="76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69"/>
        <v/>
      </c>
      <c r="E449" s="45"/>
      <c r="F449" s="40" t="str">
        <f t="shared" si="68"/>
        <v/>
      </c>
      <c r="G449" s="76"/>
      <c r="H449" s="40" t="str">
        <f t="shared" si="70"/>
        <v/>
      </c>
      <c r="I449" s="40" t="str">
        <f t="shared" si="71"/>
        <v/>
      </c>
      <c r="J449" s="75"/>
      <c r="K449" s="75"/>
      <c r="L449" s="75"/>
      <c r="M449" s="268"/>
      <c r="N449" t="str">
        <f>IF(C449="","",'OPĆI DIO'!$C$1)</f>
        <v/>
      </c>
      <c r="O449" t="str">
        <f t="shared" si="72"/>
        <v/>
      </c>
      <c r="P449" t="str">
        <f t="shared" si="73"/>
        <v/>
      </c>
      <c r="Q449" t="str">
        <f t="shared" si="74"/>
        <v/>
      </c>
      <c r="R449" t="str">
        <f t="shared" si="75"/>
        <v/>
      </c>
      <c r="S449" t="str">
        <f t="shared" si="76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69"/>
        <v/>
      </c>
      <c r="E450" s="45"/>
      <c r="F450" s="40" t="str">
        <f t="shared" si="68"/>
        <v/>
      </c>
      <c r="G450" s="76"/>
      <c r="H450" s="40" t="str">
        <f t="shared" si="70"/>
        <v/>
      </c>
      <c r="I450" s="40" t="str">
        <f t="shared" si="71"/>
        <v/>
      </c>
      <c r="J450" s="75"/>
      <c r="K450" s="75"/>
      <c r="L450" s="75"/>
      <c r="M450" s="268"/>
      <c r="N450" t="str">
        <f>IF(C450="","",'OPĆI DIO'!$C$1)</f>
        <v/>
      </c>
      <c r="O450" t="str">
        <f t="shared" si="72"/>
        <v/>
      </c>
      <c r="P450" t="str">
        <f t="shared" si="73"/>
        <v/>
      </c>
      <c r="Q450" t="str">
        <f t="shared" si="74"/>
        <v/>
      </c>
      <c r="R450" t="str">
        <f t="shared" si="75"/>
        <v/>
      </c>
      <c r="S450" t="str">
        <f t="shared" si="76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69"/>
        <v/>
      </c>
      <c r="E451" s="45"/>
      <c r="F451" s="40" t="str">
        <f t="shared" ref="F451:F501" si="77">IFERROR(VLOOKUP(E451,$W$5:$Y$129,2,FALSE),"")</f>
        <v/>
      </c>
      <c r="G451" s="76"/>
      <c r="H451" s="40" t="str">
        <f t="shared" si="70"/>
        <v/>
      </c>
      <c r="I451" s="40" t="str">
        <f t="shared" si="71"/>
        <v/>
      </c>
      <c r="J451" s="75"/>
      <c r="K451" s="75"/>
      <c r="L451" s="75"/>
      <c r="M451" s="268"/>
      <c r="N451" t="str">
        <f>IF(C451="","",'OPĆI DIO'!$C$1)</f>
        <v/>
      </c>
      <c r="O451" t="str">
        <f t="shared" si="72"/>
        <v/>
      </c>
      <c r="P451" t="str">
        <f t="shared" si="73"/>
        <v/>
      </c>
      <c r="Q451" t="str">
        <f t="shared" si="74"/>
        <v/>
      </c>
      <c r="R451" t="str">
        <f t="shared" si="75"/>
        <v/>
      </c>
      <c r="S451" t="str">
        <f t="shared" si="76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ref="D452:D501" si="78">IFERROR(VLOOKUP(C452,$T$6:$U$23,2,FALSE),"")</f>
        <v/>
      </c>
      <c r="E452" s="45"/>
      <c r="F452" s="40" t="str">
        <f t="shared" si="77"/>
        <v/>
      </c>
      <c r="G452" s="76"/>
      <c r="H452" s="40" t="str">
        <f t="shared" ref="H452:H501" si="79">IFERROR(VLOOKUP(G452,$AC$6:$AD$353,2,FALSE),"")</f>
        <v/>
      </c>
      <c r="I452" s="40" t="str">
        <f t="shared" ref="I452:I501" si="80">IFERROR(VLOOKUP(G452,$AC$6:$AG$353,3,FALSE),"")</f>
        <v/>
      </c>
      <c r="J452" s="75"/>
      <c r="K452" s="75"/>
      <c r="L452" s="75"/>
      <c r="M452" s="268"/>
      <c r="N452" t="str">
        <f>IF(C452="","",'OPĆI DIO'!$C$1)</f>
        <v/>
      </c>
      <c r="O452" t="str">
        <f t="shared" ref="O452:O501" si="81">LEFT(E452,3)</f>
        <v/>
      </c>
      <c r="P452" t="str">
        <f t="shared" ref="P452:P501" si="82">LEFT(E452,2)</f>
        <v/>
      </c>
      <c r="Q452" t="str">
        <f t="shared" ref="Q452:Q501" si="83">LEFT(C452,3)</f>
        <v/>
      </c>
      <c r="R452" t="str">
        <f t="shared" ref="R452:R501" si="84">IF(S452="5",0,MID(I452,2,2))</f>
        <v/>
      </c>
      <c r="S452" t="str">
        <f t="shared" ref="S452:S501" si="85">LEFT(E452,1)</f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78"/>
        <v/>
      </c>
      <c r="E453" s="45"/>
      <c r="F453" s="40" t="str">
        <f t="shared" si="77"/>
        <v/>
      </c>
      <c r="G453" s="76"/>
      <c r="H453" s="40" t="str">
        <f t="shared" si="79"/>
        <v/>
      </c>
      <c r="I453" s="40" t="str">
        <f t="shared" si="80"/>
        <v/>
      </c>
      <c r="J453" s="75"/>
      <c r="K453" s="75"/>
      <c r="L453" s="75"/>
      <c r="M453" s="268"/>
      <c r="N453" t="str">
        <f>IF(C453="","",'OPĆI DIO'!$C$1)</f>
        <v/>
      </c>
      <c r="O453" t="str">
        <f t="shared" si="81"/>
        <v/>
      </c>
      <c r="P453" t="str">
        <f t="shared" si="82"/>
        <v/>
      </c>
      <c r="Q453" t="str">
        <f t="shared" si="83"/>
        <v/>
      </c>
      <c r="R453" t="str">
        <f t="shared" si="84"/>
        <v/>
      </c>
      <c r="S453" t="str">
        <f t="shared" si="85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78"/>
        <v/>
      </c>
      <c r="E454" s="45"/>
      <c r="F454" s="40" t="str">
        <f t="shared" si="77"/>
        <v/>
      </c>
      <c r="G454" s="76"/>
      <c r="H454" s="40" t="str">
        <f t="shared" si="79"/>
        <v/>
      </c>
      <c r="I454" s="40" t="str">
        <f t="shared" si="80"/>
        <v/>
      </c>
      <c r="J454" s="75"/>
      <c r="K454" s="75"/>
      <c r="L454" s="75"/>
      <c r="M454" s="268"/>
      <c r="N454" t="str">
        <f>IF(C454="","",'OPĆI DIO'!$C$1)</f>
        <v/>
      </c>
      <c r="O454" t="str">
        <f t="shared" si="81"/>
        <v/>
      </c>
      <c r="P454" t="str">
        <f t="shared" si="82"/>
        <v/>
      </c>
      <c r="Q454" t="str">
        <f t="shared" si="83"/>
        <v/>
      </c>
      <c r="R454" t="str">
        <f t="shared" si="84"/>
        <v/>
      </c>
      <c r="S454" t="str">
        <f t="shared" si="85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78"/>
        <v/>
      </c>
      <c r="E455" s="45"/>
      <c r="F455" s="40" t="str">
        <f t="shared" si="77"/>
        <v/>
      </c>
      <c r="G455" s="76"/>
      <c r="H455" s="40" t="str">
        <f t="shared" si="79"/>
        <v/>
      </c>
      <c r="I455" s="40" t="str">
        <f t="shared" si="80"/>
        <v/>
      </c>
      <c r="J455" s="75"/>
      <c r="K455" s="75"/>
      <c r="L455" s="75"/>
      <c r="M455" s="268"/>
      <c r="N455" t="str">
        <f>IF(C455="","",'OPĆI DIO'!$C$1)</f>
        <v/>
      </c>
      <c r="O455" t="str">
        <f t="shared" si="81"/>
        <v/>
      </c>
      <c r="P455" t="str">
        <f t="shared" si="82"/>
        <v/>
      </c>
      <c r="Q455" t="str">
        <f t="shared" si="83"/>
        <v/>
      </c>
      <c r="R455" t="str">
        <f t="shared" si="84"/>
        <v/>
      </c>
      <c r="S455" t="str">
        <f t="shared" si="85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78"/>
        <v/>
      </c>
      <c r="E456" s="45"/>
      <c r="F456" s="40" t="str">
        <f t="shared" si="77"/>
        <v/>
      </c>
      <c r="G456" s="76"/>
      <c r="H456" s="40" t="str">
        <f t="shared" si="79"/>
        <v/>
      </c>
      <c r="I456" s="40" t="str">
        <f t="shared" si="80"/>
        <v/>
      </c>
      <c r="J456" s="75"/>
      <c r="K456" s="75"/>
      <c r="L456" s="75"/>
      <c r="M456" s="268"/>
      <c r="N456" t="str">
        <f>IF(C456="","",'OPĆI DIO'!$C$1)</f>
        <v/>
      </c>
      <c r="O456" t="str">
        <f t="shared" si="81"/>
        <v/>
      </c>
      <c r="P456" t="str">
        <f t="shared" si="82"/>
        <v/>
      </c>
      <c r="Q456" t="str">
        <f t="shared" si="83"/>
        <v/>
      </c>
      <c r="R456" t="str">
        <f t="shared" si="84"/>
        <v/>
      </c>
      <c r="S456" t="str">
        <f t="shared" si="85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78"/>
        <v/>
      </c>
      <c r="E457" s="45"/>
      <c r="F457" s="40" t="str">
        <f t="shared" si="77"/>
        <v/>
      </c>
      <c r="G457" s="76"/>
      <c r="H457" s="40" t="str">
        <f t="shared" si="79"/>
        <v/>
      </c>
      <c r="I457" s="40" t="str">
        <f t="shared" si="80"/>
        <v/>
      </c>
      <c r="J457" s="75"/>
      <c r="K457" s="75"/>
      <c r="L457" s="75"/>
      <c r="M457" s="268"/>
      <c r="N457" t="str">
        <f>IF(C457="","",'OPĆI DIO'!$C$1)</f>
        <v/>
      </c>
      <c r="O457" t="str">
        <f t="shared" si="81"/>
        <v/>
      </c>
      <c r="P457" t="str">
        <f t="shared" si="82"/>
        <v/>
      </c>
      <c r="Q457" t="str">
        <f t="shared" si="83"/>
        <v/>
      </c>
      <c r="R457" t="str">
        <f t="shared" si="84"/>
        <v/>
      </c>
      <c r="S457" t="str">
        <f t="shared" si="85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78"/>
        <v/>
      </c>
      <c r="E458" s="45"/>
      <c r="F458" s="40" t="str">
        <f t="shared" si="77"/>
        <v/>
      </c>
      <c r="G458" s="76"/>
      <c r="H458" s="40" t="str">
        <f t="shared" si="79"/>
        <v/>
      </c>
      <c r="I458" s="40" t="str">
        <f t="shared" si="80"/>
        <v/>
      </c>
      <c r="J458" s="75"/>
      <c r="K458" s="75"/>
      <c r="L458" s="75"/>
      <c r="M458" s="268"/>
      <c r="N458" t="str">
        <f>IF(C458="","",'OPĆI DIO'!$C$1)</f>
        <v/>
      </c>
      <c r="O458" t="str">
        <f t="shared" si="81"/>
        <v/>
      </c>
      <c r="P458" t="str">
        <f t="shared" si="82"/>
        <v/>
      </c>
      <c r="Q458" t="str">
        <f t="shared" si="83"/>
        <v/>
      </c>
      <c r="R458" t="str">
        <f t="shared" si="84"/>
        <v/>
      </c>
      <c r="S458" t="str">
        <f t="shared" si="85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78"/>
        <v/>
      </c>
      <c r="E459" s="45"/>
      <c r="F459" s="40" t="str">
        <f t="shared" si="77"/>
        <v/>
      </c>
      <c r="G459" s="76"/>
      <c r="H459" s="40" t="str">
        <f t="shared" si="79"/>
        <v/>
      </c>
      <c r="I459" s="40" t="str">
        <f t="shared" si="80"/>
        <v/>
      </c>
      <c r="J459" s="75"/>
      <c r="K459" s="75"/>
      <c r="L459" s="75"/>
      <c r="M459" s="268"/>
      <c r="N459" t="str">
        <f>IF(C459="","",'OPĆI DIO'!$C$1)</f>
        <v/>
      </c>
      <c r="O459" t="str">
        <f t="shared" si="81"/>
        <v/>
      </c>
      <c r="P459" t="str">
        <f t="shared" si="82"/>
        <v/>
      </c>
      <c r="Q459" t="str">
        <f t="shared" si="83"/>
        <v/>
      </c>
      <c r="R459" t="str">
        <f t="shared" si="84"/>
        <v/>
      </c>
      <c r="S459" t="str">
        <f t="shared" si="85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78"/>
        <v/>
      </c>
      <c r="E460" s="45"/>
      <c r="F460" s="40" t="str">
        <f t="shared" si="77"/>
        <v/>
      </c>
      <c r="G460" s="76"/>
      <c r="H460" s="40" t="str">
        <f t="shared" si="79"/>
        <v/>
      </c>
      <c r="I460" s="40" t="str">
        <f t="shared" si="80"/>
        <v/>
      </c>
      <c r="J460" s="75"/>
      <c r="K460" s="75"/>
      <c r="L460" s="75"/>
      <c r="M460" s="268"/>
      <c r="N460" t="str">
        <f>IF(C460="","",'OPĆI DIO'!$C$1)</f>
        <v/>
      </c>
      <c r="O460" t="str">
        <f t="shared" si="81"/>
        <v/>
      </c>
      <c r="P460" t="str">
        <f t="shared" si="82"/>
        <v/>
      </c>
      <c r="Q460" t="str">
        <f t="shared" si="83"/>
        <v/>
      </c>
      <c r="R460" t="str">
        <f t="shared" si="84"/>
        <v/>
      </c>
      <c r="S460" t="str">
        <f t="shared" si="85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78"/>
        <v/>
      </c>
      <c r="E461" s="45"/>
      <c r="F461" s="40" t="str">
        <f t="shared" si="77"/>
        <v/>
      </c>
      <c r="G461" s="76"/>
      <c r="H461" s="40" t="str">
        <f t="shared" si="79"/>
        <v/>
      </c>
      <c r="I461" s="40" t="str">
        <f t="shared" si="80"/>
        <v/>
      </c>
      <c r="J461" s="75"/>
      <c r="K461" s="75"/>
      <c r="L461" s="75"/>
      <c r="M461" s="268"/>
      <c r="N461" t="str">
        <f>IF(C461="","",'OPĆI DIO'!$C$1)</f>
        <v/>
      </c>
      <c r="O461" t="str">
        <f t="shared" si="81"/>
        <v/>
      </c>
      <c r="P461" t="str">
        <f t="shared" si="82"/>
        <v/>
      </c>
      <c r="Q461" t="str">
        <f t="shared" si="83"/>
        <v/>
      </c>
      <c r="R461" t="str">
        <f t="shared" si="84"/>
        <v/>
      </c>
      <c r="S461" t="str">
        <f t="shared" si="85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78"/>
        <v/>
      </c>
      <c r="E462" s="45"/>
      <c r="F462" s="40" t="str">
        <f t="shared" si="77"/>
        <v/>
      </c>
      <c r="G462" s="76"/>
      <c r="H462" s="40" t="str">
        <f t="shared" si="79"/>
        <v/>
      </c>
      <c r="I462" s="40" t="str">
        <f t="shared" si="80"/>
        <v/>
      </c>
      <c r="J462" s="75"/>
      <c r="K462" s="75"/>
      <c r="L462" s="75"/>
      <c r="M462" s="268"/>
      <c r="N462" t="str">
        <f>IF(C462="","",'OPĆI DIO'!$C$1)</f>
        <v/>
      </c>
      <c r="O462" t="str">
        <f t="shared" si="81"/>
        <v/>
      </c>
      <c r="P462" t="str">
        <f t="shared" si="82"/>
        <v/>
      </c>
      <c r="Q462" t="str">
        <f t="shared" si="83"/>
        <v/>
      </c>
      <c r="R462" t="str">
        <f t="shared" si="84"/>
        <v/>
      </c>
      <c r="S462" t="str">
        <f t="shared" si="85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78"/>
        <v/>
      </c>
      <c r="E463" s="45"/>
      <c r="F463" s="40" t="str">
        <f t="shared" si="77"/>
        <v/>
      </c>
      <c r="G463" s="76"/>
      <c r="H463" s="40" t="str">
        <f t="shared" si="79"/>
        <v/>
      </c>
      <c r="I463" s="40" t="str">
        <f t="shared" si="80"/>
        <v/>
      </c>
      <c r="J463" s="75"/>
      <c r="K463" s="75"/>
      <c r="L463" s="75"/>
      <c r="M463" s="268"/>
      <c r="N463" t="str">
        <f>IF(C463="","",'OPĆI DIO'!$C$1)</f>
        <v/>
      </c>
      <c r="O463" t="str">
        <f t="shared" si="81"/>
        <v/>
      </c>
      <c r="P463" t="str">
        <f t="shared" si="82"/>
        <v/>
      </c>
      <c r="Q463" t="str">
        <f t="shared" si="83"/>
        <v/>
      </c>
      <c r="R463" t="str">
        <f t="shared" si="84"/>
        <v/>
      </c>
      <c r="S463" t="str">
        <f t="shared" si="85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78"/>
        <v/>
      </c>
      <c r="E464" s="45"/>
      <c r="F464" s="40" t="str">
        <f t="shared" si="77"/>
        <v/>
      </c>
      <c r="G464" s="76"/>
      <c r="H464" s="40" t="str">
        <f t="shared" si="79"/>
        <v/>
      </c>
      <c r="I464" s="40" t="str">
        <f t="shared" si="80"/>
        <v/>
      </c>
      <c r="J464" s="75"/>
      <c r="K464" s="75"/>
      <c r="L464" s="75"/>
      <c r="M464" s="268"/>
      <c r="N464" t="str">
        <f>IF(C464="","",'OPĆI DIO'!$C$1)</f>
        <v/>
      </c>
      <c r="O464" t="str">
        <f t="shared" si="81"/>
        <v/>
      </c>
      <c r="P464" t="str">
        <f t="shared" si="82"/>
        <v/>
      </c>
      <c r="Q464" t="str">
        <f t="shared" si="83"/>
        <v/>
      </c>
      <c r="R464" t="str">
        <f t="shared" si="84"/>
        <v/>
      </c>
      <c r="S464" t="str">
        <f t="shared" si="85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78"/>
        <v/>
      </c>
      <c r="E465" s="45"/>
      <c r="F465" s="40" t="str">
        <f t="shared" si="77"/>
        <v/>
      </c>
      <c r="G465" s="76"/>
      <c r="H465" s="40" t="str">
        <f t="shared" si="79"/>
        <v/>
      </c>
      <c r="I465" s="40" t="str">
        <f t="shared" si="80"/>
        <v/>
      </c>
      <c r="J465" s="75"/>
      <c r="K465" s="75"/>
      <c r="L465" s="75"/>
      <c r="M465" s="268"/>
      <c r="N465" t="str">
        <f>IF(C465="","",'OPĆI DIO'!$C$1)</f>
        <v/>
      </c>
      <c r="O465" t="str">
        <f t="shared" si="81"/>
        <v/>
      </c>
      <c r="P465" t="str">
        <f t="shared" si="82"/>
        <v/>
      </c>
      <c r="Q465" t="str">
        <f t="shared" si="83"/>
        <v/>
      </c>
      <c r="R465" t="str">
        <f t="shared" si="84"/>
        <v/>
      </c>
      <c r="S465" t="str">
        <f t="shared" si="85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78"/>
        <v/>
      </c>
      <c r="E466" s="45"/>
      <c r="F466" s="40" t="str">
        <f t="shared" si="77"/>
        <v/>
      </c>
      <c r="G466" s="76"/>
      <c r="H466" s="40" t="str">
        <f t="shared" si="79"/>
        <v/>
      </c>
      <c r="I466" s="40" t="str">
        <f t="shared" si="80"/>
        <v/>
      </c>
      <c r="J466" s="75"/>
      <c r="K466" s="75"/>
      <c r="L466" s="75"/>
      <c r="M466" s="268"/>
      <c r="N466" t="str">
        <f>IF(C466="","",'OPĆI DIO'!$C$1)</f>
        <v/>
      </c>
      <c r="O466" t="str">
        <f t="shared" si="81"/>
        <v/>
      </c>
      <c r="P466" t="str">
        <f t="shared" si="82"/>
        <v/>
      </c>
      <c r="Q466" t="str">
        <f t="shared" si="83"/>
        <v/>
      </c>
      <c r="R466" t="str">
        <f t="shared" si="84"/>
        <v/>
      </c>
      <c r="S466" t="str">
        <f t="shared" si="85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78"/>
        <v/>
      </c>
      <c r="E467" s="45"/>
      <c r="F467" s="40" t="str">
        <f t="shared" si="77"/>
        <v/>
      </c>
      <c r="G467" s="76"/>
      <c r="H467" s="40" t="str">
        <f t="shared" si="79"/>
        <v/>
      </c>
      <c r="I467" s="40" t="str">
        <f t="shared" si="80"/>
        <v/>
      </c>
      <c r="J467" s="75"/>
      <c r="K467" s="75"/>
      <c r="L467" s="75"/>
      <c r="M467" s="268"/>
      <c r="N467" t="str">
        <f>IF(C467="","",'OPĆI DIO'!$C$1)</f>
        <v/>
      </c>
      <c r="O467" t="str">
        <f t="shared" si="81"/>
        <v/>
      </c>
      <c r="P467" t="str">
        <f t="shared" si="82"/>
        <v/>
      </c>
      <c r="Q467" t="str">
        <f t="shared" si="83"/>
        <v/>
      </c>
      <c r="R467" t="str">
        <f t="shared" si="84"/>
        <v/>
      </c>
      <c r="S467" t="str">
        <f t="shared" si="85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78"/>
        <v/>
      </c>
      <c r="E468" s="45"/>
      <c r="F468" s="40" t="str">
        <f t="shared" si="77"/>
        <v/>
      </c>
      <c r="G468" s="76"/>
      <c r="H468" s="40" t="str">
        <f t="shared" si="79"/>
        <v/>
      </c>
      <c r="I468" s="40" t="str">
        <f t="shared" si="80"/>
        <v/>
      </c>
      <c r="J468" s="75"/>
      <c r="K468" s="75"/>
      <c r="L468" s="75"/>
      <c r="M468" s="268"/>
      <c r="N468" t="str">
        <f>IF(C468="","",'OPĆI DIO'!$C$1)</f>
        <v/>
      </c>
      <c r="O468" t="str">
        <f t="shared" si="81"/>
        <v/>
      </c>
      <c r="P468" t="str">
        <f t="shared" si="82"/>
        <v/>
      </c>
      <c r="Q468" t="str">
        <f t="shared" si="83"/>
        <v/>
      </c>
      <c r="R468" t="str">
        <f t="shared" si="84"/>
        <v/>
      </c>
      <c r="S468" t="str">
        <f t="shared" si="85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78"/>
        <v/>
      </c>
      <c r="E469" s="45"/>
      <c r="F469" s="40" t="str">
        <f t="shared" si="77"/>
        <v/>
      </c>
      <c r="G469" s="76"/>
      <c r="H469" s="40" t="str">
        <f t="shared" si="79"/>
        <v/>
      </c>
      <c r="I469" s="40" t="str">
        <f t="shared" si="80"/>
        <v/>
      </c>
      <c r="J469" s="75"/>
      <c r="K469" s="75"/>
      <c r="L469" s="75"/>
      <c r="M469" s="268"/>
      <c r="N469" t="str">
        <f>IF(C469="","",'OPĆI DIO'!$C$1)</f>
        <v/>
      </c>
      <c r="O469" t="str">
        <f t="shared" si="81"/>
        <v/>
      </c>
      <c r="P469" t="str">
        <f t="shared" si="82"/>
        <v/>
      </c>
      <c r="Q469" t="str">
        <f t="shared" si="83"/>
        <v/>
      </c>
      <c r="R469" t="str">
        <f t="shared" si="84"/>
        <v/>
      </c>
      <c r="S469" t="str">
        <f t="shared" si="85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78"/>
        <v/>
      </c>
      <c r="E470" s="45"/>
      <c r="F470" s="40" t="str">
        <f t="shared" si="77"/>
        <v/>
      </c>
      <c r="G470" s="76"/>
      <c r="H470" s="40" t="str">
        <f t="shared" si="79"/>
        <v/>
      </c>
      <c r="I470" s="40" t="str">
        <f t="shared" si="80"/>
        <v/>
      </c>
      <c r="J470" s="75"/>
      <c r="K470" s="75"/>
      <c r="L470" s="75"/>
      <c r="M470" s="268"/>
      <c r="N470" t="str">
        <f>IF(C470="","",'OPĆI DIO'!$C$1)</f>
        <v/>
      </c>
      <c r="O470" t="str">
        <f t="shared" si="81"/>
        <v/>
      </c>
      <c r="P470" t="str">
        <f t="shared" si="82"/>
        <v/>
      </c>
      <c r="Q470" t="str">
        <f t="shared" si="83"/>
        <v/>
      </c>
      <c r="R470" t="str">
        <f t="shared" si="84"/>
        <v/>
      </c>
      <c r="S470" t="str">
        <f t="shared" si="85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78"/>
        <v/>
      </c>
      <c r="E471" s="45"/>
      <c r="F471" s="40" t="str">
        <f t="shared" si="77"/>
        <v/>
      </c>
      <c r="G471" s="76"/>
      <c r="H471" s="40" t="str">
        <f t="shared" si="79"/>
        <v/>
      </c>
      <c r="I471" s="40" t="str">
        <f t="shared" si="80"/>
        <v/>
      </c>
      <c r="J471" s="75"/>
      <c r="K471" s="75"/>
      <c r="L471" s="75"/>
      <c r="M471" s="268"/>
      <c r="N471" t="str">
        <f>IF(C471="","",'OPĆI DIO'!$C$1)</f>
        <v/>
      </c>
      <c r="O471" t="str">
        <f t="shared" si="81"/>
        <v/>
      </c>
      <c r="P471" t="str">
        <f t="shared" si="82"/>
        <v/>
      </c>
      <c r="Q471" t="str">
        <f t="shared" si="83"/>
        <v/>
      </c>
      <c r="R471" t="str">
        <f t="shared" si="84"/>
        <v/>
      </c>
      <c r="S471" t="str">
        <f t="shared" si="85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78"/>
        <v/>
      </c>
      <c r="E472" s="45"/>
      <c r="F472" s="40" t="str">
        <f t="shared" si="77"/>
        <v/>
      </c>
      <c r="G472" s="76"/>
      <c r="H472" s="40" t="str">
        <f t="shared" si="79"/>
        <v/>
      </c>
      <c r="I472" s="40" t="str">
        <f t="shared" si="80"/>
        <v/>
      </c>
      <c r="J472" s="75"/>
      <c r="K472" s="75"/>
      <c r="L472" s="75"/>
      <c r="M472" s="268"/>
      <c r="N472" t="str">
        <f>IF(C472="","",'OPĆI DIO'!$C$1)</f>
        <v/>
      </c>
      <c r="O472" t="str">
        <f t="shared" si="81"/>
        <v/>
      </c>
      <c r="P472" t="str">
        <f t="shared" si="82"/>
        <v/>
      </c>
      <c r="Q472" t="str">
        <f t="shared" si="83"/>
        <v/>
      </c>
      <c r="R472" t="str">
        <f t="shared" si="84"/>
        <v/>
      </c>
      <c r="S472" t="str">
        <f t="shared" si="85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78"/>
        <v/>
      </c>
      <c r="E473" s="45"/>
      <c r="F473" s="40" t="str">
        <f t="shared" si="77"/>
        <v/>
      </c>
      <c r="G473" s="76"/>
      <c r="H473" s="40" t="str">
        <f t="shared" si="79"/>
        <v/>
      </c>
      <c r="I473" s="40" t="str">
        <f t="shared" si="80"/>
        <v/>
      </c>
      <c r="J473" s="75"/>
      <c r="K473" s="75"/>
      <c r="L473" s="75"/>
      <c r="M473" s="268"/>
      <c r="N473" t="str">
        <f>IF(C473="","",'OPĆI DIO'!$C$1)</f>
        <v/>
      </c>
      <c r="O473" t="str">
        <f t="shared" si="81"/>
        <v/>
      </c>
      <c r="P473" t="str">
        <f t="shared" si="82"/>
        <v/>
      </c>
      <c r="Q473" t="str">
        <f t="shared" si="83"/>
        <v/>
      </c>
      <c r="R473" t="str">
        <f t="shared" si="84"/>
        <v/>
      </c>
      <c r="S473" t="str">
        <f t="shared" si="85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78"/>
        <v/>
      </c>
      <c r="E474" s="45"/>
      <c r="F474" s="40" t="str">
        <f t="shared" si="77"/>
        <v/>
      </c>
      <c r="G474" s="76"/>
      <c r="H474" s="40" t="str">
        <f t="shared" si="79"/>
        <v/>
      </c>
      <c r="I474" s="40" t="str">
        <f t="shared" si="80"/>
        <v/>
      </c>
      <c r="J474" s="75"/>
      <c r="K474" s="75"/>
      <c r="L474" s="75"/>
      <c r="M474" s="268"/>
      <c r="N474" t="str">
        <f>IF(C474="","",'OPĆI DIO'!$C$1)</f>
        <v/>
      </c>
      <c r="O474" t="str">
        <f t="shared" si="81"/>
        <v/>
      </c>
      <c r="P474" t="str">
        <f t="shared" si="82"/>
        <v/>
      </c>
      <c r="Q474" t="str">
        <f t="shared" si="83"/>
        <v/>
      </c>
      <c r="R474" t="str">
        <f t="shared" si="84"/>
        <v/>
      </c>
      <c r="S474" t="str">
        <f t="shared" si="85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78"/>
        <v/>
      </c>
      <c r="E475" s="45"/>
      <c r="F475" s="40" t="str">
        <f t="shared" si="77"/>
        <v/>
      </c>
      <c r="G475" s="76"/>
      <c r="H475" s="40" t="str">
        <f t="shared" si="79"/>
        <v/>
      </c>
      <c r="I475" s="40" t="str">
        <f t="shared" si="80"/>
        <v/>
      </c>
      <c r="J475" s="75"/>
      <c r="K475" s="75"/>
      <c r="L475" s="75"/>
      <c r="M475" s="268"/>
      <c r="N475" t="str">
        <f>IF(C475="","",'OPĆI DIO'!$C$1)</f>
        <v/>
      </c>
      <c r="O475" t="str">
        <f t="shared" si="81"/>
        <v/>
      </c>
      <c r="P475" t="str">
        <f t="shared" si="82"/>
        <v/>
      </c>
      <c r="Q475" t="str">
        <f t="shared" si="83"/>
        <v/>
      </c>
      <c r="R475" t="str">
        <f t="shared" si="84"/>
        <v/>
      </c>
      <c r="S475" t="str">
        <f t="shared" si="85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78"/>
        <v/>
      </c>
      <c r="E476" s="45"/>
      <c r="F476" s="40" t="str">
        <f t="shared" si="77"/>
        <v/>
      </c>
      <c r="G476" s="76"/>
      <c r="H476" s="40" t="str">
        <f t="shared" si="79"/>
        <v/>
      </c>
      <c r="I476" s="40" t="str">
        <f t="shared" si="80"/>
        <v/>
      </c>
      <c r="J476" s="75"/>
      <c r="K476" s="75"/>
      <c r="L476" s="75"/>
      <c r="M476" s="268"/>
      <c r="N476" t="str">
        <f>IF(C476="","",'OPĆI DIO'!$C$1)</f>
        <v/>
      </c>
      <c r="O476" t="str">
        <f t="shared" si="81"/>
        <v/>
      </c>
      <c r="P476" t="str">
        <f t="shared" si="82"/>
        <v/>
      </c>
      <c r="Q476" t="str">
        <f t="shared" si="83"/>
        <v/>
      </c>
      <c r="R476" t="str">
        <f t="shared" si="84"/>
        <v/>
      </c>
      <c r="S476" t="str">
        <f t="shared" si="85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78"/>
        <v/>
      </c>
      <c r="E477" s="45"/>
      <c r="F477" s="40" t="str">
        <f t="shared" si="77"/>
        <v/>
      </c>
      <c r="G477" s="76"/>
      <c r="H477" s="40" t="str">
        <f t="shared" si="79"/>
        <v/>
      </c>
      <c r="I477" s="40" t="str">
        <f t="shared" si="80"/>
        <v/>
      </c>
      <c r="J477" s="75"/>
      <c r="K477" s="75"/>
      <c r="L477" s="75"/>
      <c r="M477" s="268"/>
      <c r="N477" t="str">
        <f>IF(C477="","",'OPĆI DIO'!$C$1)</f>
        <v/>
      </c>
      <c r="O477" t="str">
        <f t="shared" si="81"/>
        <v/>
      </c>
      <c r="P477" t="str">
        <f t="shared" si="82"/>
        <v/>
      </c>
      <c r="Q477" t="str">
        <f t="shared" si="83"/>
        <v/>
      </c>
      <c r="R477" t="str">
        <f t="shared" si="84"/>
        <v/>
      </c>
      <c r="S477" t="str">
        <f t="shared" si="85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78"/>
        <v/>
      </c>
      <c r="E478" s="45"/>
      <c r="F478" s="40" t="str">
        <f t="shared" si="77"/>
        <v/>
      </c>
      <c r="G478" s="76"/>
      <c r="H478" s="40" t="str">
        <f t="shared" si="79"/>
        <v/>
      </c>
      <c r="I478" s="40" t="str">
        <f t="shared" si="80"/>
        <v/>
      </c>
      <c r="J478" s="75"/>
      <c r="K478" s="75"/>
      <c r="L478" s="75"/>
      <c r="M478" s="268"/>
      <c r="N478" t="str">
        <f>IF(C478="","",'OPĆI DIO'!$C$1)</f>
        <v/>
      </c>
      <c r="O478" t="str">
        <f t="shared" si="81"/>
        <v/>
      </c>
      <c r="P478" t="str">
        <f t="shared" si="82"/>
        <v/>
      </c>
      <c r="Q478" t="str">
        <f t="shared" si="83"/>
        <v/>
      </c>
      <c r="R478" t="str">
        <f t="shared" si="84"/>
        <v/>
      </c>
      <c r="S478" t="str">
        <f t="shared" si="85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78"/>
        <v/>
      </c>
      <c r="E479" s="45"/>
      <c r="F479" s="40" t="str">
        <f t="shared" si="77"/>
        <v/>
      </c>
      <c r="G479" s="76"/>
      <c r="H479" s="40" t="str">
        <f t="shared" si="79"/>
        <v/>
      </c>
      <c r="I479" s="40" t="str">
        <f t="shared" si="80"/>
        <v/>
      </c>
      <c r="J479" s="75"/>
      <c r="K479" s="75"/>
      <c r="L479" s="75"/>
      <c r="M479" s="268"/>
      <c r="N479" t="str">
        <f>IF(C479="","",'OPĆI DIO'!$C$1)</f>
        <v/>
      </c>
      <c r="O479" t="str">
        <f t="shared" si="81"/>
        <v/>
      </c>
      <c r="P479" t="str">
        <f t="shared" si="82"/>
        <v/>
      </c>
      <c r="Q479" t="str">
        <f t="shared" si="83"/>
        <v/>
      </c>
      <c r="R479" t="str">
        <f t="shared" si="84"/>
        <v/>
      </c>
      <c r="S479" t="str">
        <f t="shared" si="85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78"/>
        <v/>
      </c>
      <c r="E480" s="45"/>
      <c r="F480" s="40" t="str">
        <f t="shared" si="77"/>
        <v/>
      </c>
      <c r="G480" s="76"/>
      <c r="H480" s="40" t="str">
        <f t="shared" si="79"/>
        <v/>
      </c>
      <c r="I480" s="40" t="str">
        <f t="shared" si="80"/>
        <v/>
      </c>
      <c r="J480" s="75"/>
      <c r="K480" s="75"/>
      <c r="L480" s="75"/>
      <c r="M480" s="268"/>
      <c r="N480" t="str">
        <f>IF(C480="","",'OPĆI DIO'!$C$1)</f>
        <v/>
      </c>
      <c r="O480" t="str">
        <f t="shared" si="81"/>
        <v/>
      </c>
      <c r="P480" t="str">
        <f t="shared" si="82"/>
        <v/>
      </c>
      <c r="Q480" t="str">
        <f t="shared" si="83"/>
        <v/>
      </c>
      <c r="R480" t="str">
        <f t="shared" si="84"/>
        <v/>
      </c>
      <c r="S480" t="str">
        <f t="shared" si="85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78"/>
        <v/>
      </c>
      <c r="E481" s="45"/>
      <c r="F481" s="40" t="str">
        <f t="shared" si="77"/>
        <v/>
      </c>
      <c r="G481" s="76"/>
      <c r="H481" s="40" t="str">
        <f t="shared" si="79"/>
        <v/>
      </c>
      <c r="I481" s="40" t="str">
        <f t="shared" si="80"/>
        <v/>
      </c>
      <c r="J481" s="75"/>
      <c r="K481" s="75"/>
      <c r="L481" s="75"/>
      <c r="M481" s="268"/>
      <c r="N481" t="str">
        <f>IF(C481="","",'OPĆI DIO'!$C$1)</f>
        <v/>
      </c>
      <c r="O481" t="str">
        <f t="shared" si="81"/>
        <v/>
      </c>
      <c r="P481" t="str">
        <f t="shared" si="82"/>
        <v/>
      </c>
      <c r="Q481" t="str">
        <f t="shared" si="83"/>
        <v/>
      </c>
      <c r="R481" t="str">
        <f t="shared" si="84"/>
        <v/>
      </c>
      <c r="S481" t="str">
        <f t="shared" si="85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78"/>
        <v/>
      </c>
      <c r="E482" s="45"/>
      <c r="F482" s="40" t="str">
        <f t="shared" si="77"/>
        <v/>
      </c>
      <c r="G482" s="76"/>
      <c r="H482" s="40" t="str">
        <f t="shared" si="79"/>
        <v/>
      </c>
      <c r="I482" s="40" t="str">
        <f t="shared" si="80"/>
        <v/>
      </c>
      <c r="J482" s="75"/>
      <c r="K482" s="75"/>
      <c r="L482" s="75"/>
      <c r="M482" s="268"/>
      <c r="N482" t="str">
        <f>IF(C482="","",'OPĆI DIO'!$C$1)</f>
        <v/>
      </c>
      <c r="O482" t="str">
        <f t="shared" si="81"/>
        <v/>
      </c>
      <c r="P482" t="str">
        <f t="shared" si="82"/>
        <v/>
      </c>
      <c r="Q482" t="str">
        <f t="shared" si="83"/>
        <v/>
      </c>
      <c r="R482" t="str">
        <f t="shared" si="84"/>
        <v/>
      </c>
      <c r="S482" t="str">
        <f t="shared" si="85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78"/>
        <v/>
      </c>
      <c r="E483" s="45"/>
      <c r="F483" s="40" t="str">
        <f t="shared" si="77"/>
        <v/>
      </c>
      <c r="G483" s="76"/>
      <c r="H483" s="40" t="str">
        <f t="shared" si="79"/>
        <v/>
      </c>
      <c r="I483" s="40" t="str">
        <f t="shared" si="80"/>
        <v/>
      </c>
      <c r="J483" s="75"/>
      <c r="K483" s="75"/>
      <c r="L483" s="75"/>
      <c r="M483" s="268"/>
      <c r="N483" t="str">
        <f>IF(C483="","",'OPĆI DIO'!$C$1)</f>
        <v/>
      </c>
      <c r="O483" t="str">
        <f t="shared" si="81"/>
        <v/>
      </c>
      <c r="P483" t="str">
        <f t="shared" si="82"/>
        <v/>
      </c>
      <c r="Q483" t="str">
        <f t="shared" si="83"/>
        <v/>
      </c>
      <c r="R483" t="str">
        <f t="shared" si="84"/>
        <v/>
      </c>
      <c r="S483" t="str">
        <f t="shared" si="85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78"/>
        <v/>
      </c>
      <c r="E484" s="45"/>
      <c r="F484" s="40" t="str">
        <f t="shared" si="77"/>
        <v/>
      </c>
      <c r="G484" s="76"/>
      <c r="H484" s="40" t="str">
        <f t="shared" si="79"/>
        <v/>
      </c>
      <c r="I484" s="40" t="str">
        <f t="shared" si="80"/>
        <v/>
      </c>
      <c r="J484" s="75"/>
      <c r="K484" s="75"/>
      <c r="L484" s="75"/>
      <c r="M484" s="268"/>
      <c r="N484" t="str">
        <f>IF(C484="","",'OPĆI DIO'!$C$1)</f>
        <v/>
      </c>
      <c r="O484" t="str">
        <f t="shared" si="81"/>
        <v/>
      </c>
      <c r="P484" t="str">
        <f t="shared" si="82"/>
        <v/>
      </c>
      <c r="Q484" t="str">
        <f t="shared" si="83"/>
        <v/>
      </c>
      <c r="R484" t="str">
        <f t="shared" si="84"/>
        <v/>
      </c>
      <c r="S484" t="str">
        <f t="shared" si="85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78"/>
        <v/>
      </c>
      <c r="E485" s="45"/>
      <c r="F485" s="40" t="str">
        <f t="shared" si="77"/>
        <v/>
      </c>
      <c r="G485" s="76"/>
      <c r="H485" s="40" t="str">
        <f t="shared" si="79"/>
        <v/>
      </c>
      <c r="I485" s="40" t="str">
        <f t="shared" si="80"/>
        <v/>
      </c>
      <c r="J485" s="75"/>
      <c r="K485" s="75"/>
      <c r="L485" s="75"/>
      <c r="M485" s="268"/>
      <c r="N485" t="str">
        <f>IF(C485="","",'OPĆI DIO'!$C$1)</f>
        <v/>
      </c>
      <c r="O485" t="str">
        <f t="shared" si="81"/>
        <v/>
      </c>
      <c r="P485" t="str">
        <f t="shared" si="82"/>
        <v/>
      </c>
      <c r="Q485" t="str">
        <f t="shared" si="83"/>
        <v/>
      </c>
      <c r="R485" t="str">
        <f t="shared" si="84"/>
        <v/>
      </c>
      <c r="S485" t="str">
        <f t="shared" si="85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78"/>
        <v/>
      </c>
      <c r="E486" s="45"/>
      <c r="F486" s="40" t="str">
        <f t="shared" si="77"/>
        <v/>
      </c>
      <c r="G486" s="76"/>
      <c r="H486" s="40" t="str">
        <f t="shared" si="79"/>
        <v/>
      </c>
      <c r="I486" s="40" t="str">
        <f t="shared" si="80"/>
        <v/>
      </c>
      <c r="J486" s="75"/>
      <c r="K486" s="75"/>
      <c r="L486" s="75"/>
      <c r="M486" s="268"/>
      <c r="N486" t="str">
        <f>IF(C486="","",'OPĆI DIO'!$C$1)</f>
        <v/>
      </c>
      <c r="O486" t="str">
        <f t="shared" si="81"/>
        <v/>
      </c>
      <c r="P486" t="str">
        <f t="shared" si="82"/>
        <v/>
      </c>
      <c r="Q486" t="str">
        <f t="shared" si="83"/>
        <v/>
      </c>
      <c r="R486" t="str">
        <f t="shared" si="84"/>
        <v/>
      </c>
      <c r="S486" t="str">
        <f t="shared" si="85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78"/>
        <v/>
      </c>
      <c r="E487" s="45"/>
      <c r="F487" s="40" t="str">
        <f t="shared" si="77"/>
        <v/>
      </c>
      <c r="G487" s="76"/>
      <c r="H487" s="40" t="str">
        <f t="shared" si="79"/>
        <v/>
      </c>
      <c r="I487" s="40" t="str">
        <f t="shared" si="80"/>
        <v/>
      </c>
      <c r="J487" s="75"/>
      <c r="K487" s="75"/>
      <c r="L487" s="75"/>
      <c r="M487" s="268"/>
      <c r="N487" t="str">
        <f>IF(C487="","",'OPĆI DIO'!$C$1)</f>
        <v/>
      </c>
      <c r="O487" t="str">
        <f t="shared" si="81"/>
        <v/>
      </c>
      <c r="P487" t="str">
        <f t="shared" si="82"/>
        <v/>
      </c>
      <c r="Q487" t="str">
        <f t="shared" si="83"/>
        <v/>
      </c>
      <c r="R487" t="str">
        <f t="shared" si="84"/>
        <v/>
      </c>
      <c r="S487" t="str">
        <f t="shared" si="85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78"/>
        <v/>
      </c>
      <c r="E488" s="45"/>
      <c r="F488" s="40" t="str">
        <f t="shared" si="77"/>
        <v/>
      </c>
      <c r="G488" s="76"/>
      <c r="H488" s="40" t="str">
        <f t="shared" si="79"/>
        <v/>
      </c>
      <c r="I488" s="40" t="str">
        <f t="shared" si="80"/>
        <v/>
      </c>
      <c r="J488" s="75"/>
      <c r="K488" s="75"/>
      <c r="L488" s="75"/>
      <c r="M488" s="268"/>
      <c r="N488" t="str">
        <f>IF(C488="","",'OPĆI DIO'!$C$1)</f>
        <v/>
      </c>
      <c r="O488" t="str">
        <f t="shared" si="81"/>
        <v/>
      </c>
      <c r="P488" t="str">
        <f t="shared" si="82"/>
        <v/>
      </c>
      <c r="Q488" t="str">
        <f t="shared" si="83"/>
        <v/>
      </c>
      <c r="R488" t="str">
        <f t="shared" si="84"/>
        <v/>
      </c>
      <c r="S488" t="str">
        <f t="shared" si="85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78"/>
        <v/>
      </c>
      <c r="E489" s="45"/>
      <c r="F489" s="40" t="str">
        <f t="shared" si="77"/>
        <v/>
      </c>
      <c r="G489" s="76"/>
      <c r="H489" s="40" t="str">
        <f t="shared" si="79"/>
        <v/>
      </c>
      <c r="I489" s="40" t="str">
        <f t="shared" si="80"/>
        <v/>
      </c>
      <c r="J489" s="75"/>
      <c r="K489" s="75"/>
      <c r="L489" s="75"/>
      <c r="M489" s="268"/>
      <c r="N489" t="str">
        <f>IF(C489="","",'OPĆI DIO'!$C$1)</f>
        <v/>
      </c>
      <c r="O489" t="str">
        <f t="shared" si="81"/>
        <v/>
      </c>
      <c r="P489" t="str">
        <f t="shared" si="82"/>
        <v/>
      </c>
      <c r="Q489" t="str">
        <f t="shared" si="83"/>
        <v/>
      </c>
      <c r="R489" t="str">
        <f t="shared" si="84"/>
        <v/>
      </c>
      <c r="S489" t="str">
        <f t="shared" si="85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78"/>
        <v/>
      </c>
      <c r="E490" s="45"/>
      <c r="F490" s="40" t="str">
        <f t="shared" si="77"/>
        <v/>
      </c>
      <c r="G490" s="76"/>
      <c r="H490" s="40" t="str">
        <f t="shared" si="79"/>
        <v/>
      </c>
      <c r="I490" s="40" t="str">
        <f t="shared" si="80"/>
        <v/>
      </c>
      <c r="J490" s="75"/>
      <c r="K490" s="75"/>
      <c r="L490" s="75"/>
      <c r="M490" s="268"/>
      <c r="N490" t="str">
        <f>IF(C490="","",'OPĆI DIO'!$C$1)</f>
        <v/>
      </c>
      <c r="O490" t="str">
        <f t="shared" si="81"/>
        <v/>
      </c>
      <c r="P490" t="str">
        <f t="shared" si="82"/>
        <v/>
      </c>
      <c r="Q490" t="str">
        <f t="shared" si="83"/>
        <v/>
      </c>
      <c r="R490" t="str">
        <f t="shared" si="84"/>
        <v/>
      </c>
      <c r="S490" t="str">
        <f t="shared" si="85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78"/>
        <v/>
      </c>
      <c r="E491" s="45"/>
      <c r="F491" s="40" t="str">
        <f t="shared" si="77"/>
        <v/>
      </c>
      <c r="G491" s="76"/>
      <c r="H491" s="40" t="str">
        <f t="shared" si="79"/>
        <v/>
      </c>
      <c r="I491" s="40" t="str">
        <f t="shared" si="80"/>
        <v/>
      </c>
      <c r="J491" s="75"/>
      <c r="K491" s="75"/>
      <c r="L491" s="75"/>
      <c r="M491" s="268"/>
      <c r="N491" t="str">
        <f>IF(C491="","",'OPĆI DIO'!$C$1)</f>
        <v/>
      </c>
      <c r="O491" t="str">
        <f t="shared" si="81"/>
        <v/>
      </c>
      <c r="P491" t="str">
        <f t="shared" si="82"/>
        <v/>
      </c>
      <c r="Q491" t="str">
        <f t="shared" si="83"/>
        <v/>
      </c>
      <c r="R491" t="str">
        <f t="shared" si="84"/>
        <v/>
      </c>
      <c r="S491" t="str">
        <f t="shared" si="85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78"/>
        <v/>
      </c>
      <c r="E492" s="45"/>
      <c r="F492" s="40" t="str">
        <f t="shared" si="77"/>
        <v/>
      </c>
      <c r="G492" s="76"/>
      <c r="H492" s="40" t="str">
        <f t="shared" si="79"/>
        <v/>
      </c>
      <c r="I492" s="40" t="str">
        <f t="shared" si="80"/>
        <v/>
      </c>
      <c r="J492" s="75"/>
      <c r="K492" s="75"/>
      <c r="L492" s="75"/>
      <c r="M492" s="268"/>
      <c r="N492" t="str">
        <f>IF(C492="","",'OPĆI DIO'!$C$1)</f>
        <v/>
      </c>
      <c r="O492" t="str">
        <f t="shared" si="81"/>
        <v/>
      </c>
      <c r="P492" t="str">
        <f t="shared" si="82"/>
        <v/>
      </c>
      <c r="Q492" t="str">
        <f t="shared" si="83"/>
        <v/>
      </c>
      <c r="R492" t="str">
        <f t="shared" si="84"/>
        <v/>
      </c>
      <c r="S492" t="str">
        <f t="shared" si="85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78"/>
        <v/>
      </c>
      <c r="E493" s="45"/>
      <c r="F493" s="40" t="str">
        <f t="shared" si="77"/>
        <v/>
      </c>
      <c r="G493" s="76"/>
      <c r="H493" s="40" t="str">
        <f t="shared" si="79"/>
        <v/>
      </c>
      <c r="I493" s="40" t="str">
        <f t="shared" si="80"/>
        <v/>
      </c>
      <c r="J493" s="75"/>
      <c r="K493" s="75"/>
      <c r="L493" s="75"/>
      <c r="M493" s="268"/>
      <c r="N493" t="str">
        <f>IF(C493="","",'OPĆI DIO'!$C$1)</f>
        <v/>
      </c>
      <c r="O493" t="str">
        <f t="shared" si="81"/>
        <v/>
      </c>
      <c r="P493" t="str">
        <f t="shared" si="82"/>
        <v/>
      </c>
      <c r="Q493" t="str">
        <f t="shared" si="83"/>
        <v/>
      </c>
      <c r="R493" t="str">
        <f t="shared" si="84"/>
        <v/>
      </c>
      <c r="S493" t="str">
        <f t="shared" si="85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78"/>
        <v/>
      </c>
      <c r="E494" s="45"/>
      <c r="F494" s="40" t="str">
        <f t="shared" si="77"/>
        <v/>
      </c>
      <c r="G494" s="76"/>
      <c r="H494" s="40" t="str">
        <f t="shared" si="79"/>
        <v/>
      </c>
      <c r="I494" s="40" t="str">
        <f t="shared" si="80"/>
        <v/>
      </c>
      <c r="J494" s="75"/>
      <c r="K494" s="75"/>
      <c r="L494" s="75"/>
      <c r="M494" s="268"/>
      <c r="N494" t="str">
        <f>IF(C494="","",'OPĆI DIO'!$C$1)</f>
        <v/>
      </c>
      <c r="O494" t="str">
        <f t="shared" si="81"/>
        <v/>
      </c>
      <c r="P494" t="str">
        <f t="shared" si="82"/>
        <v/>
      </c>
      <c r="Q494" t="str">
        <f t="shared" si="83"/>
        <v/>
      </c>
      <c r="R494" t="str">
        <f t="shared" si="84"/>
        <v/>
      </c>
      <c r="S494" t="str">
        <f t="shared" si="85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78"/>
        <v/>
      </c>
      <c r="E495" s="45"/>
      <c r="F495" s="40" t="str">
        <f t="shared" si="77"/>
        <v/>
      </c>
      <c r="G495" s="76"/>
      <c r="H495" s="40" t="str">
        <f t="shared" si="79"/>
        <v/>
      </c>
      <c r="I495" s="40" t="str">
        <f t="shared" si="80"/>
        <v/>
      </c>
      <c r="J495" s="75"/>
      <c r="K495" s="75"/>
      <c r="L495" s="75"/>
      <c r="M495" s="268"/>
      <c r="N495" t="str">
        <f>IF(C495="","",'OPĆI DIO'!$C$1)</f>
        <v/>
      </c>
      <c r="O495" t="str">
        <f t="shared" si="81"/>
        <v/>
      </c>
      <c r="P495" t="str">
        <f t="shared" si="82"/>
        <v/>
      </c>
      <c r="Q495" t="str">
        <f t="shared" si="83"/>
        <v/>
      </c>
      <c r="R495" t="str">
        <f t="shared" si="84"/>
        <v/>
      </c>
      <c r="S495" t="str">
        <f t="shared" si="85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78"/>
        <v/>
      </c>
      <c r="E496" s="45"/>
      <c r="F496" s="40" t="str">
        <f t="shared" si="77"/>
        <v/>
      </c>
      <c r="G496" s="76"/>
      <c r="H496" s="40" t="str">
        <f t="shared" si="79"/>
        <v/>
      </c>
      <c r="I496" s="40" t="str">
        <f t="shared" si="80"/>
        <v/>
      </c>
      <c r="J496" s="75"/>
      <c r="K496" s="75"/>
      <c r="L496" s="75"/>
      <c r="M496" s="268"/>
      <c r="N496" t="str">
        <f>IF(C496="","",'OPĆI DIO'!$C$1)</f>
        <v/>
      </c>
      <c r="O496" t="str">
        <f t="shared" si="81"/>
        <v/>
      </c>
      <c r="P496" t="str">
        <f t="shared" si="82"/>
        <v/>
      </c>
      <c r="Q496" t="str">
        <f t="shared" si="83"/>
        <v/>
      </c>
      <c r="R496" t="str">
        <f t="shared" si="84"/>
        <v/>
      </c>
      <c r="S496" t="str">
        <f t="shared" si="85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78"/>
        <v/>
      </c>
      <c r="E497" s="45"/>
      <c r="F497" s="40" t="str">
        <f t="shared" si="77"/>
        <v/>
      </c>
      <c r="G497" s="76"/>
      <c r="H497" s="40" t="str">
        <f t="shared" si="79"/>
        <v/>
      </c>
      <c r="I497" s="40" t="str">
        <f t="shared" si="80"/>
        <v/>
      </c>
      <c r="J497" s="75"/>
      <c r="K497" s="75"/>
      <c r="L497" s="75"/>
      <c r="M497" s="268"/>
      <c r="N497" t="str">
        <f>IF(C497="","",'OPĆI DIO'!$C$1)</f>
        <v/>
      </c>
      <c r="O497" t="str">
        <f t="shared" si="81"/>
        <v/>
      </c>
      <c r="P497" t="str">
        <f t="shared" si="82"/>
        <v/>
      </c>
      <c r="Q497" t="str">
        <f t="shared" si="83"/>
        <v/>
      </c>
      <c r="R497" t="str">
        <f t="shared" si="84"/>
        <v/>
      </c>
      <c r="S497" t="str">
        <f t="shared" si="85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78"/>
        <v/>
      </c>
      <c r="E498" s="45"/>
      <c r="F498" s="40" t="str">
        <f t="shared" si="77"/>
        <v/>
      </c>
      <c r="G498" s="76"/>
      <c r="H498" s="40" t="str">
        <f t="shared" si="79"/>
        <v/>
      </c>
      <c r="I498" s="40" t="str">
        <f t="shared" si="80"/>
        <v/>
      </c>
      <c r="J498" s="75"/>
      <c r="K498" s="75"/>
      <c r="L498" s="75"/>
      <c r="M498" s="268"/>
      <c r="N498" t="str">
        <f>IF(C498="","",'OPĆI DIO'!$C$1)</f>
        <v/>
      </c>
      <c r="O498" t="str">
        <f t="shared" si="81"/>
        <v/>
      </c>
      <c r="P498" t="str">
        <f t="shared" si="82"/>
        <v/>
      </c>
      <c r="Q498" t="str">
        <f t="shared" si="83"/>
        <v/>
      </c>
      <c r="R498" t="str">
        <f t="shared" si="84"/>
        <v/>
      </c>
      <c r="S498" t="str">
        <f t="shared" si="85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78"/>
        <v/>
      </c>
      <c r="E499" s="45"/>
      <c r="F499" s="40" t="str">
        <f t="shared" si="77"/>
        <v/>
      </c>
      <c r="G499" s="76"/>
      <c r="H499" s="40" t="str">
        <f t="shared" si="79"/>
        <v/>
      </c>
      <c r="I499" s="40" t="str">
        <f t="shared" si="80"/>
        <v/>
      </c>
      <c r="J499" s="75"/>
      <c r="K499" s="75"/>
      <c r="L499" s="75"/>
      <c r="M499" s="268"/>
      <c r="N499" t="str">
        <f>IF(C499="","",'OPĆI DIO'!$C$1)</f>
        <v/>
      </c>
      <c r="O499" t="str">
        <f t="shared" si="81"/>
        <v/>
      </c>
      <c r="P499" t="str">
        <f t="shared" si="82"/>
        <v/>
      </c>
      <c r="Q499" t="str">
        <f t="shared" si="83"/>
        <v/>
      </c>
      <c r="R499" t="str">
        <f t="shared" si="84"/>
        <v/>
      </c>
      <c r="S499" t="str">
        <f t="shared" si="85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78"/>
        <v/>
      </c>
      <c r="E500" s="45"/>
      <c r="F500" s="40" t="str">
        <f t="shared" si="77"/>
        <v/>
      </c>
      <c r="G500" s="76"/>
      <c r="H500" s="40" t="str">
        <f t="shared" si="79"/>
        <v/>
      </c>
      <c r="I500" s="40" t="str">
        <f t="shared" si="80"/>
        <v/>
      </c>
      <c r="J500" s="75"/>
      <c r="K500" s="75"/>
      <c r="L500" s="75"/>
      <c r="M500" s="268"/>
      <c r="N500" t="str">
        <f>IF(C500="","",'OPĆI DIO'!$C$1)</f>
        <v/>
      </c>
      <c r="O500" t="str">
        <f t="shared" si="81"/>
        <v/>
      </c>
      <c r="P500" t="str">
        <f t="shared" si="82"/>
        <v/>
      </c>
      <c r="Q500" t="str">
        <f t="shared" si="83"/>
        <v/>
      </c>
      <c r="R500" t="str">
        <f t="shared" si="84"/>
        <v/>
      </c>
      <c r="S500" t="str">
        <f t="shared" si="85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78"/>
        <v/>
      </c>
      <c r="E501" s="45"/>
      <c r="F501" s="40" t="str">
        <f t="shared" si="77"/>
        <v/>
      </c>
      <c r="G501" s="76"/>
      <c r="H501" s="40" t="str">
        <f t="shared" si="79"/>
        <v/>
      </c>
      <c r="I501" s="40" t="str">
        <f t="shared" si="80"/>
        <v/>
      </c>
      <c r="J501" s="75"/>
      <c r="K501" s="75"/>
      <c r="L501" s="75"/>
      <c r="M501" s="268"/>
      <c r="N501" t="str">
        <f>IF(C501="","",'OPĆI DIO'!$C$1)</f>
        <v/>
      </c>
      <c r="O501" t="str">
        <f t="shared" si="81"/>
        <v/>
      </c>
      <c r="P501" t="str">
        <f t="shared" si="82"/>
        <v/>
      </c>
      <c r="Q501" t="str">
        <f t="shared" si="83"/>
        <v/>
      </c>
      <c r="R501" t="str">
        <f t="shared" si="84"/>
        <v/>
      </c>
      <c r="S501" t="str">
        <f t="shared" si="85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K14" sqref="K14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71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7" t="s">
        <v>649</v>
      </c>
      <c r="B1" s="297"/>
      <c r="C1" s="79" t="str">
        <f>IF(OR('OPĆI DIO'!C1="odaberite -",'OPĆI DIO'!C1=""),"Molimo odaberite proračunskog korisnika na radnom listu Opći podaci!","")</f>
        <v/>
      </c>
      <c r="J1" s="113" t="s">
        <v>3017</v>
      </c>
      <c r="P1" s="269"/>
    </row>
    <row r="2" spans="1:34" ht="60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3706</v>
      </c>
      <c r="I2" s="81" t="s">
        <v>3707</v>
      </c>
      <c r="J2" s="81" t="s">
        <v>3708</v>
      </c>
      <c r="K2" s="86" t="s">
        <v>651</v>
      </c>
      <c r="L2" s="86" t="s">
        <v>652</v>
      </c>
      <c r="M2" s="86" t="s">
        <v>653</v>
      </c>
      <c r="N2" s="86" t="s">
        <v>654</v>
      </c>
      <c r="O2" s="86" t="s">
        <v>655</v>
      </c>
      <c r="P2" s="122" t="s">
        <v>2861</v>
      </c>
      <c r="Q2" s="122" t="s">
        <v>3688</v>
      </c>
      <c r="R2" s="39" t="s">
        <v>622</v>
      </c>
      <c r="S2" s="39" t="s">
        <v>623</v>
      </c>
      <c r="T2" s="115" t="s">
        <v>3691</v>
      </c>
      <c r="U2" s="39" t="s">
        <v>3690</v>
      </c>
      <c r="V2" s="39"/>
    </row>
    <row r="3" spans="1:34">
      <c r="A3" s="218">
        <v>51</v>
      </c>
      <c r="B3" s="40" t="str">
        <f>IFERROR(VLOOKUP(A3,$V$6:$W$23,2,FALSE),"")</f>
        <v>Pomoći EU</v>
      </c>
      <c r="C3" s="85">
        <v>3221</v>
      </c>
      <c r="D3" s="40" t="str">
        <f>IFERROR(VLOOKUP(C3,$Y$5:$AA$129,2,FALSE),"")</f>
        <v>Uredski materijal i ostali materijalni rashodi</v>
      </c>
      <c r="E3" s="76" t="s">
        <v>682</v>
      </c>
      <c r="F3" s="40" t="str">
        <f>IFERROR(VLOOKUP(E3,$AE$6:$AF$1763,2,FALSE),"")</f>
        <v>NOVI PODPROJEKT</v>
      </c>
      <c r="G3" s="40" t="str">
        <f>IFERROR(VLOOKUP(E3,$AE$6:$AH$1763,4,FALSE),"")</f>
        <v>NOVI PODPROJEKT</v>
      </c>
      <c r="H3" s="75">
        <v>500</v>
      </c>
      <c r="I3" s="75">
        <v>0</v>
      </c>
      <c r="J3" s="75">
        <v>0</v>
      </c>
      <c r="K3" s="85" t="s">
        <v>6648</v>
      </c>
      <c r="L3" s="84" t="s">
        <v>6637</v>
      </c>
      <c r="M3" s="84" t="s">
        <v>6645</v>
      </c>
      <c r="N3" s="136" t="s">
        <v>6644</v>
      </c>
      <c r="O3" s="136" t="s">
        <v>6650</v>
      </c>
      <c r="P3" s="44"/>
      <c r="Q3" t="str">
        <f>IF(C3="","",'OPĆI DIO'!$C$1)</f>
        <v>1853 SVEUČILIŠTE U ZAGREBU - GEODETSKI FAKULTET</v>
      </c>
      <c r="R3" t="str">
        <f>LEFT(C3,3)</f>
        <v>322</v>
      </c>
      <c r="S3" t="str">
        <f>LEFT(C3,2)</f>
        <v>32</v>
      </c>
      <c r="T3" t="str">
        <f>IF(U3="5",0,MID(G3,2,2))</f>
        <v>OV</v>
      </c>
      <c r="U3" t="str">
        <f>LEFT(C3,1)</f>
        <v>3</v>
      </c>
    </row>
    <row r="4" spans="1:34">
      <c r="A4" s="218">
        <v>51</v>
      </c>
      <c r="B4" s="40" t="str">
        <f t="shared" ref="B4:B67" si="0">IFERROR(VLOOKUP(A4,$V$6:$W$23,2,FALSE),"")</f>
        <v>Pomoći EU</v>
      </c>
      <c r="C4" s="85">
        <v>3213</v>
      </c>
      <c r="D4" s="40" t="str">
        <f t="shared" ref="D4:D67" si="1">IFERROR(VLOOKUP(C4,$Y$5:$AA$129,2,FALSE),"")</f>
        <v>Stručno usavršavanje zaposlenika</v>
      </c>
      <c r="E4" s="76" t="s">
        <v>682</v>
      </c>
      <c r="F4" s="40" t="str">
        <f t="shared" ref="F4:F67" si="2">IFERROR(VLOOKUP(E4,$AE$6:$AF$1763,2,FALSE),"")</f>
        <v>NOVI PODPROJEKT</v>
      </c>
      <c r="G4" s="40" t="str">
        <f t="shared" ref="G4:G67" si="3">IFERROR(VLOOKUP(E4,$AE$6:$AH$1763,4,FALSE),"")</f>
        <v>NOVI PODPROJEKT</v>
      </c>
      <c r="H4" s="75">
        <v>2000</v>
      </c>
      <c r="I4" s="75">
        <v>0</v>
      </c>
      <c r="J4" s="75">
        <v>0</v>
      </c>
      <c r="K4" s="85" t="s">
        <v>6648</v>
      </c>
      <c r="L4" s="84" t="s">
        <v>6637</v>
      </c>
      <c r="M4" s="84" t="s">
        <v>6645</v>
      </c>
      <c r="N4" s="136" t="s">
        <v>6644</v>
      </c>
      <c r="O4" s="136" t="s">
        <v>6650</v>
      </c>
      <c r="P4" s="44"/>
      <c r="Q4" t="str">
        <f>IF(C4="","",'OPĆI DIO'!$C$1)</f>
        <v>1853 SVEUČILIŠTE U ZAGREBU - GEODETSKI FAKULTET</v>
      </c>
      <c r="R4" t="str">
        <f t="shared" ref="R4:R67" si="4">LEFT(C4,3)</f>
        <v>321</v>
      </c>
      <c r="S4" t="str">
        <f t="shared" ref="S4:S67" si="5">LEFT(C4,2)</f>
        <v>32</v>
      </c>
      <c r="T4" t="str">
        <f t="shared" ref="T4:T67" si="6">IF(U4="5",0,MID(G4,2,2))</f>
        <v>OV</v>
      </c>
      <c r="U4" t="str">
        <f t="shared" ref="U4:U67" si="7">LEFT(C4,1)</f>
        <v>3</v>
      </c>
      <c r="Y4" s="41"/>
      <c r="Z4" s="41"/>
    </row>
    <row r="5" spans="1:34">
      <c r="A5" s="218">
        <v>51</v>
      </c>
      <c r="B5" s="40" t="str">
        <f t="shared" si="0"/>
        <v>Pomoći EU</v>
      </c>
      <c r="C5" s="85">
        <v>3237</v>
      </c>
      <c r="D5" s="40" t="str">
        <f t="shared" si="1"/>
        <v>Intelektualne i osobne usluge</v>
      </c>
      <c r="E5" s="76" t="s">
        <v>682</v>
      </c>
      <c r="F5" s="40" t="str">
        <f t="shared" si="2"/>
        <v>NOVI PODPROJEKT</v>
      </c>
      <c r="G5" s="40" t="str">
        <f t="shared" si="3"/>
        <v>NOVI PODPROJEKT</v>
      </c>
      <c r="H5" s="75">
        <v>3000</v>
      </c>
      <c r="I5" s="75">
        <v>0</v>
      </c>
      <c r="J5" s="75">
        <v>0</v>
      </c>
      <c r="K5" s="85" t="s">
        <v>6648</v>
      </c>
      <c r="L5" s="84" t="s">
        <v>6637</v>
      </c>
      <c r="M5" s="84" t="s">
        <v>6645</v>
      </c>
      <c r="N5" s="136" t="s">
        <v>6644</v>
      </c>
      <c r="O5" s="136" t="s">
        <v>6650</v>
      </c>
      <c r="P5" s="44"/>
      <c r="Q5" t="str">
        <f>IF(C5="","",'OPĆI DIO'!$C$1)</f>
        <v>1853 SVEUČILIŠTE U ZAGREBU - GEODETSKI FAKULTET</v>
      </c>
      <c r="R5" t="str">
        <f t="shared" si="4"/>
        <v>323</v>
      </c>
      <c r="S5" t="str">
        <f t="shared" si="5"/>
        <v>32</v>
      </c>
      <c r="T5" t="str">
        <f t="shared" si="6"/>
        <v>OV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8">
        <v>51</v>
      </c>
      <c r="B6" s="40" t="str">
        <f t="shared" si="0"/>
        <v>Pomoći EU</v>
      </c>
      <c r="C6" s="85">
        <v>3239</v>
      </c>
      <c r="D6" s="40" t="str">
        <f t="shared" si="1"/>
        <v>Ostale usluge</v>
      </c>
      <c r="E6" s="76" t="s">
        <v>682</v>
      </c>
      <c r="F6" s="40" t="str">
        <f t="shared" si="2"/>
        <v>NOVI PODPROJEKT</v>
      </c>
      <c r="G6" s="40" t="str">
        <f t="shared" si="3"/>
        <v>NOVI PODPROJEKT</v>
      </c>
      <c r="H6" s="75">
        <v>250</v>
      </c>
      <c r="I6" s="75">
        <v>0</v>
      </c>
      <c r="J6" s="75">
        <v>0</v>
      </c>
      <c r="K6" s="85" t="s">
        <v>6648</v>
      </c>
      <c r="L6" s="84" t="s">
        <v>6637</v>
      </c>
      <c r="M6" s="84" t="s">
        <v>6645</v>
      </c>
      <c r="N6" s="136" t="s">
        <v>6644</v>
      </c>
      <c r="O6" s="136" t="s">
        <v>6650</v>
      </c>
      <c r="P6" s="44"/>
      <c r="Q6" t="str">
        <f>IF(C6="","",'OPĆI DIO'!$C$1)</f>
        <v>1853 SVEUČILIŠTE U ZAGREBU - GEODETSKI FAKULTET</v>
      </c>
      <c r="R6" t="str">
        <f t="shared" si="4"/>
        <v>323</v>
      </c>
      <c r="S6" t="str">
        <f t="shared" si="5"/>
        <v>32</v>
      </c>
      <c r="T6" t="str">
        <f t="shared" si="6"/>
        <v>OV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8">
        <v>51</v>
      </c>
      <c r="B7" s="40" t="str">
        <f t="shared" si="0"/>
        <v>Pomoći EU</v>
      </c>
      <c r="C7" s="85">
        <v>3211</v>
      </c>
      <c r="D7" s="40" t="str">
        <f t="shared" si="1"/>
        <v>Službena putovanja</v>
      </c>
      <c r="E7" s="76" t="s">
        <v>682</v>
      </c>
      <c r="F7" s="40" t="str">
        <f t="shared" si="2"/>
        <v>NOVI PODPROJEKT</v>
      </c>
      <c r="G7" s="40" t="str">
        <f t="shared" si="3"/>
        <v>NOVI PODPROJEKT</v>
      </c>
      <c r="H7" s="75">
        <v>8150</v>
      </c>
      <c r="I7" s="75">
        <v>0</v>
      </c>
      <c r="J7" s="75">
        <v>0</v>
      </c>
      <c r="K7" s="85" t="s">
        <v>6649</v>
      </c>
      <c r="L7" s="84" t="s">
        <v>6642</v>
      </c>
      <c r="M7" s="84" t="s">
        <v>6643</v>
      </c>
      <c r="N7" s="136" t="s">
        <v>6644</v>
      </c>
      <c r="O7" s="136" t="s">
        <v>6647</v>
      </c>
      <c r="P7" s="44"/>
      <c r="Q7" t="str">
        <f>IF(C7="","",'OPĆI DIO'!$C$1)</f>
        <v>1853 SVEUČILIŠTE U ZAGREBU - GEODETSKI FAKULTET</v>
      </c>
      <c r="R7" t="str">
        <f t="shared" si="4"/>
        <v>321</v>
      </c>
      <c r="S7" t="str">
        <f t="shared" si="5"/>
        <v>32</v>
      </c>
      <c r="T7" t="str">
        <f t="shared" si="6"/>
        <v>OV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8">
        <v>51</v>
      </c>
      <c r="B8" s="40" t="str">
        <f t="shared" si="0"/>
        <v>Pomoći EU</v>
      </c>
      <c r="C8" s="85">
        <v>3238</v>
      </c>
      <c r="D8" s="40" t="str">
        <f t="shared" si="1"/>
        <v>Računalne usluge</v>
      </c>
      <c r="E8" s="76" t="s">
        <v>682</v>
      </c>
      <c r="F8" s="40" t="str">
        <f t="shared" si="2"/>
        <v>NOVI PODPROJEKT</v>
      </c>
      <c r="G8" s="40" t="str">
        <f t="shared" si="3"/>
        <v>NOVI PODPROJEKT</v>
      </c>
      <c r="H8" s="75">
        <v>5625</v>
      </c>
      <c r="I8" s="75">
        <v>0</v>
      </c>
      <c r="J8" s="75">
        <v>0</v>
      </c>
      <c r="K8" s="85" t="s">
        <v>6649</v>
      </c>
      <c r="L8" s="84" t="s">
        <v>6642</v>
      </c>
      <c r="M8" s="84" t="s">
        <v>6643</v>
      </c>
      <c r="N8" s="136" t="s">
        <v>6644</v>
      </c>
      <c r="O8" s="136" t="s">
        <v>6647</v>
      </c>
      <c r="P8" s="44"/>
      <c r="Q8" t="str">
        <f>IF(C8="","",'OPĆI DIO'!$C$1)</f>
        <v>1853 SVEUČILIŠTE U ZAGREBU - GEODETSKI FAKULTET</v>
      </c>
      <c r="R8" t="str">
        <f t="shared" si="4"/>
        <v>323</v>
      </c>
      <c r="S8" t="str">
        <f t="shared" si="5"/>
        <v>32</v>
      </c>
      <c r="T8" t="str">
        <f t="shared" si="6"/>
        <v>OV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8">
        <v>51</v>
      </c>
      <c r="B9" s="40" t="str">
        <f t="shared" si="0"/>
        <v>Pomoći EU</v>
      </c>
      <c r="C9" s="85">
        <v>3239</v>
      </c>
      <c r="D9" s="40" t="str">
        <f t="shared" si="1"/>
        <v>Ostale usluge</v>
      </c>
      <c r="E9" s="76" t="s">
        <v>682</v>
      </c>
      <c r="F9" s="40" t="str">
        <f t="shared" si="2"/>
        <v>NOVI PODPROJEKT</v>
      </c>
      <c r="G9" s="40" t="str">
        <f t="shared" si="3"/>
        <v>NOVI PODPROJEKT</v>
      </c>
      <c r="H9" s="75">
        <v>3000</v>
      </c>
      <c r="I9" s="75">
        <v>0</v>
      </c>
      <c r="J9" s="75">
        <v>0</v>
      </c>
      <c r="K9" s="85" t="s">
        <v>6649</v>
      </c>
      <c r="L9" s="84" t="s">
        <v>6642</v>
      </c>
      <c r="M9" s="84" t="s">
        <v>6643</v>
      </c>
      <c r="N9" s="136" t="s">
        <v>6644</v>
      </c>
      <c r="O9" s="136" t="s">
        <v>6647</v>
      </c>
      <c r="P9" s="44"/>
      <c r="Q9" t="str">
        <f>IF(C9="","",'OPĆI DIO'!$C$1)</f>
        <v>1853 SVEUČILIŠTE U ZAGREBU - GEODETSKI FAKULTET</v>
      </c>
      <c r="R9" t="str">
        <f t="shared" si="4"/>
        <v>323</v>
      </c>
      <c r="S9" t="str">
        <f t="shared" si="5"/>
        <v>32</v>
      </c>
      <c r="T9" t="str">
        <f t="shared" si="6"/>
        <v>OV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8">
        <v>51</v>
      </c>
      <c r="B10" s="40" t="str">
        <f t="shared" si="0"/>
        <v>Pomoći EU</v>
      </c>
      <c r="C10" s="85">
        <v>3211</v>
      </c>
      <c r="D10" s="40" t="str">
        <f t="shared" si="1"/>
        <v>Službena putovanja</v>
      </c>
      <c r="E10" s="76" t="s">
        <v>682</v>
      </c>
      <c r="F10" s="40" t="str">
        <f t="shared" si="2"/>
        <v>NOVI PODPROJEKT</v>
      </c>
      <c r="G10" s="40" t="str">
        <f t="shared" si="3"/>
        <v>NOVI PODPROJEKT</v>
      </c>
      <c r="H10" s="75">
        <v>2500</v>
      </c>
      <c r="I10" s="75">
        <v>0</v>
      </c>
      <c r="J10" s="75">
        <v>0</v>
      </c>
      <c r="K10" s="85" t="s">
        <v>6638</v>
      </c>
      <c r="L10" s="84" t="s">
        <v>6639</v>
      </c>
      <c r="M10" s="84" t="s">
        <v>6640</v>
      </c>
      <c r="N10" s="136" t="s">
        <v>6644</v>
      </c>
      <c r="O10" s="136" t="s">
        <v>6646</v>
      </c>
      <c r="P10" s="44"/>
      <c r="Q10" t="str">
        <f>IF(C10="","",'OPĆI DIO'!$C$1)</f>
        <v>1853 SVEUČILIŠTE U ZAGREBU - GEODETSKI FAKULTET</v>
      </c>
      <c r="R10" t="str">
        <f t="shared" si="4"/>
        <v>321</v>
      </c>
      <c r="S10" t="str">
        <f t="shared" si="5"/>
        <v>32</v>
      </c>
      <c r="T10" t="str">
        <f t="shared" si="6"/>
        <v>OV</v>
      </c>
      <c r="U10" t="str">
        <f t="shared" si="7"/>
        <v>3</v>
      </c>
      <c r="V10">
        <v>43</v>
      </c>
      <c r="W10" t="s">
        <v>94</v>
      </c>
      <c r="Y10" s="82">
        <v>3132</v>
      </c>
      <c r="Z10" s="82" t="s">
        <v>49</v>
      </c>
      <c r="AA10" s="82"/>
      <c r="AB10" s="82" t="str">
        <f t="shared" si="8"/>
        <v>31</v>
      </c>
      <c r="AC10" s="82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8">
        <v>51</v>
      </c>
      <c r="B11" s="40" t="str">
        <f t="shared" si="0"/>
        <v>Pomoći EU</v>
      </c>
      <c r="C11" s="85">
        <v>3211</v>
      </c>
      <c r="D11" s="40" t="str">
        <f t="shared" si="1"/>
        <v>Službena putovanja</v>
      </c>
      <c r="E11" s="76" t="s">
        <v>682</v>
      </c>
      <c r="F11" s="40" t="str">
        <f t="shared" si="2"/>
        <v>NOVI PODPROJEKT</v>
      </c>
      <c r="G11" s="40" t="str">
        <f t="shared" si="3"/>
        <v>NOVI PODPROJEKT</v>
      </c>
      <c r="H11" s="75">
        <v>2500</v>
      </c>
      <c r="I11" s="75">
        <v>0</v>
      </c>
      <c r="J11" s="75">
        <v>0</v>
      </c>
      <c r="K11" s="85" t="s">
        <v>6641</v>
      </c>
      <c r="L11" s="84" t="s">
        <v>6639</v>
      </c>
      <c r="M11" s="84" t="s">
        <v>6640</v>
      </c>
      <c r="N11" s="136" t="s">
        <v>6644</v>
      </c>
      <c r="O11" s="136" t="s">
        <v>6651</v>
      </c>
      <c r="P11" s="44"/>
      <c r="Q11" t="str">
        <f>IF(C11="","",'OPĆI DIO'!$C$1)</f>
        <v>1853 SVEUČILIŠTE U ZAGREBU - GEODETSKI FAKULTET</v>
      </c>
      <c r="R11" t="str">
        <f t="shared" si="4"/>
        <v>321</v>
      </c>
      <c r="S11" t="str">
        <f t="shared" si="5"/>
        <v>32</v>
      </c>
      <c r="T11" t="str">
        <f t="shared" si="6"/>
        <v>OV</v>
      </c>
      <c r="U11" t="str">
        <f t="shared" si="7"/>
        <v>3</v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8"/>
      <c r="B12" s="40" t="str">
        <f t="shared" si="0"/>
        <v/>
      </c>
      <c r="C12" s="85"/>
      <c r="D12" s="40" t="str">
        <f t="shared" si="1"/>
        <v/>
      </c>
      <c r="E12" s="76"/>
      <c r="F12" s="40" t="str">
        <f t="shared" si="2"/>
        <v/>
      </c>
      <c r="G12" s="40" t="str">
        <f t="shared" si="3"/>
        <v/>
      </c>
      <c r="H12" s="75"/>
      <c r="I12" s="75"/>
      <c r="J12" s="75"/>
      <c r="K12" s="85"/>
      <c r="L12" s="84"/>
      <c r="M12" s="84"/>
      <c r="N12" s="136"/>
      <c r="O12" s="285"/>
      <c r="P12" s="44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8"/>
      <c r="B13" s="40" t="str">
        <f t="shared" si="0"/>
        <v/>
      </c>
      <c r="C13" s="85"/>
      <c r="D13" s="40" t="str">
        <f t="shared" si="1"/>
        <v/>
      </c>
      <c r="E13" s="76"/>
      <c r="F13" s="40" t="str">
        <f t="shared" si="2"/>
        <v/>
      </c>
      <c r="G13" s="40" t="str">
        <f t="shared" si="3"/>
        <v/>
      </c>
      <c r="H13" s="75"/>
      <c r="I13" s="75"/>
      <c r="J13" s="75"/>
      <c r="K13" s="85"/>
      <c r="L13" s="84"/>
      <c r="M13" s="84"/>
      <c r="N13" s="136"/>
      <c r="O13" s="136"/>
      <c r="P13" s="44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8"/>
      <c r="B14" s="40" t="str">
        <f t="shared" si="0"/>
        <v/>
      </c>
      <c r="C14" s="85"/>
      <c r="D14" s="40" t="str">
        <f t="shared" si="1"/>
        <v/>
      </c>
      <c r="E14" s="76"/>
      <c r="F14" s="40" t="str">
        <f t="shared" si="2"/>
        <v/>
      </c>
      <c r="G14" s="40" t="str">
        <f t="shared" si="3"/>
        <v/>
      </c>
      <c r="H14" s="75"/>
      <c r="I14" s="75"/>
      <c r="J14" s="75"/>
      <c r="K14" s="85"/>
      <c r="L14" s="84"/>
      <c r="M14" s="84"/>
      <c r="N14" s="136"/>
      <c r="O14" s="136"/>
      <c r="P14" s="44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8"/>
      <c r="B15" s="40" t="str">
        <f t="shared" si="0"/>
        <v/>
      </c>
      <c r="C15" s="85"/>
      <c r="D15" s="40" t="str">
        <f t="shared" si="1"/>
        <v/>
      </c>
      <c r="E15" s="76"/>
      <c r="F15" s="40" t="str">
        <f t="shared" si="2"/>
        <v/>
      </c>
      <c r="G15" s="40" t="str">
        <f t="shared" si="3"/>
        <v/>
      </c>
      <c r="H15" s="75"/>
      <c r="I15" s="75"/>
      <c r="J15" s="75"/>
      <c r="K15" s="85"/>
      <c r="L15" s="84"/>
      <c r="M15" s="84"/>
      <c r="N15" s="136"/>
      <c r="O15" s="136"/>
      <c r="P15" s="44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8"/>
      <c r="B16" s="40" t="str">
        <f t="shared" si="0"/>
        <v/>
      </c>
      <c r="C16" s="85"/>
      <c r="D16" s="40" t="str">
        <f t="shared" si="1"/>
        <v/>
      </c>
      <c r="E16" s="76"/>
      <c r="F16" s="40" t="str">
        <f t="shared" si="2"/>
        <v/>
      </c>
      <c r="G16" s="40" t="str">
        <f t="shared" si="3"/>
        <v/>
      </c>
      <c r="H16" s="75"/>
      <c r="I16" s="75"/>
      <c r="J16" s="75"/>
      <c r="K16" s="85"/>
      <c r="L16" s="84"/>
      <c r="M16" s="84"/>
      <c r="N16" s="136"/>
      <c r="O16" s="136"/>
      <c r="P16" s="44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8"/>
      <c r="B17" s="40" t="str">
        <f t="shared" si="0"/>
        <v/>
      </c>
      <c r="C17" s="85"/>
      <c r="D17" s="40" t="str">
        <f t="shared" si="1"/>
        <v/>
      </c>
      <c r="E17" s="76"/>
      <c r="F17" s="40" t="str">
        <f t="shared" si="2"/>
        <v/>
      </c>
      <c r="G17" s="40" t="str">
        <f t="shared" si="3"/>
        <v/>
      </c>
      <c r="H17" s="75"/>
      <c r="I17" s="75"/>
      <c r="J17" s="75"/>
      <c r="K17" s="85"/>
      <c r="L17" s="84"/>
      <c r="M17" s="84"/>
      <c r="N17" s="136"/>
      <c r="O17" s="136"/>
      <c r="P17" s="44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8"/>
      <c r="B18" s="40" t="str">
        <f t="shared" si="0"/>
        <v/>
      </c>
      <c r="C18" s="85"/>
      <c r="D18" s="40" t="str">
        <f t="shared" si="1"/>
        <v/>
      </c>
      <c r="E18" s="76"/>
      <c r="F18" s="40" t="str">
        <f t="shared" si="2"/>
        <v/>
      </c>
      <c r="G18" s="40" t="str">
        <f t="shared" si="3"/>
        <v/>
      </c>
      <c r="H18" s="75"/>
      <c r="I18" s="75"/>
      <c r="J18" s="75"/>
      <c r="K18" s="85"/>
      <c r="L18" s="84"/>
      <c r="M18" s="84"/>
      <c r="N18" s="136"/>
      <c r="O18" s="136"/>
      <c r="P18" s="44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1">
        <v>581</v>
      </c>
      <c r="W18" s="92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8"/>
      <c r="B19" s="40" t="str">
        <f t="shared" si="0"/>
        <v/>
      </c>
      <c r="C19" s="85"/>
      <c r="D19" s="40" t="str">
        <f t="shared" si="1"/>
        <v/>
      </c>
      <c r="E19" s="76"/>
      <c r="F19" s="40" t="str">
        <f t="shared" si="2"/>
        <v/>
      </c>
      <c r="G19" s="40" t="str">
        <f t="shared" si="3"/>
        <v/>
      </c>
      <c r="H19" s="75"/>
      <c r="I19" s="75"/>
      <c r="J19" s="75"/>
      <c r="K19" s="85"/>
      <c r="L19" s="84"/>
      <c r="M19" s="84"/>
      <c r="N19" s="136"/>
      <c r="O19" s="136"/>
      <c r="P19" s="44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8"/>
      <c r="B20" s="40" t="str">
        <f t="shared" si="0"/>
        <v/>
      </c>
      <c r="C20" s="85"/>
      <c r="D20" s="40" t="str">
        <f t="shared" si="1"/>
        <v/>
      </c>
      <c r="E20" s="76"/>
      <c r="F20" s="40" t="str">
        <f t="shared" si="2"/>
        <v/>
      </c>
      <c r="G20" s="40" t="str">
        <f t="shared" si="3"/>
        <v/>
      </c>
      <c r="H20" s="75"/>
      <c r="I20" s="75"/>
      <c r="J20" s="75"/>
      <c r="K20" s="85"/>
      <c r="L20" s="84"/>
      <c r="M20" s="84"/>
      <c r="N20" s="136"/>
      <c r="O20" s="136"/>
      <c r="P20" s="44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8"/>
      <c r="B21" s="40" t="str">
        <f t="shared" si="0"/>
        <v/>
      </c>
      <c r="C21" s="85"/>
      <c r="D21" s="40" t="str">
        <f t="shared" si="1"/>
        <v/>
      </c>
      <c r="E21" s="76"/>
      <c r="F21" s="40" t="str">
        <f t="shared" si="2"/>
        <v/>
      </c>
      <c r="G21" s="40" t="str">
        <f t="shared" si="3"/>
        <v/>
      </c>
      <c r="H21" s="75"/>
      <c r="I21" s="75"/>
      <c r="J21" s="75"/>
      <c r="K21" s="85"/>
      <c r="L21" s="84"/>
      <c r="M21" s="84"/>
      <c r="N21" s="136"/>
      <c r="O21" s="136"/>
      <c r="P21" s="44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8"/>
      <c r="B22" s="40" t="str">
        <f t="shared" si="0"/>
        <v/>
      </c>
      <c r="C22" s="85"/>
      <c r="D22" s="40" t="str">
        <f t="shared" si="1"/>
        <v/>
      </c>
      <c r="E22" s="76"/>
      <c r="F22" s="40" t="str">
        <f t="shared" si="2"/>
        <v/>
      </c>
      <c r="G22" s="40" t="str">
        <f t="shared" si="3"/>
        <v/>
      </c>
      <c r="H22" s="75"/>
      <c r="I22" s="75"/>
      <c r="J22" s="75"/>
      <c r="K22" s="85"/>
      <c r="L22" s="84"/>
      <c r="M22" s="84"/>
      <c r="N22" s="136"/>
      <c r="O22" s="136"/>
      <c r="P22" s="44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8"/>
      <c r="B23" s="40" t="str">
        <f t="shared" si="0"/>
        <v/>
      </c>
      <c r="C23" s="85"/>
      <c r="D23" s="40" t="str">
        <f t="shared" si="1"/>
        <v/>
      </c>
      <c r="E23" s="76"/>
      <c r="F23" s="40" t="str">
        <f t="shared" si="2"/>
        <v/>
      </c>
      <c r="G23" s="40" t="str">
        <f t="shared" si="3"/>
        <v/>
      </c>
      <c r="H23" s="75"/>
      <c r="I23" s="75"/>
      <c r="J23" s="75"/>
      <c r="K23" s="85"/>
      <c r="L23" s="84"/>
      <c r="M23" s="84"/>
      <c r="N23" s="136"/>
      <c r="O23" s="136"/>
      <c r="P23" s="44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8"/>
      <c r="B24" s="40" t="str">
        <f t="shared" si="0"/>
        <v/>
      </c>
      <c r="C24" s="85"/>
      <c r="D24" s="40" t="str">
        <f t="shared" si="1"/>
        <v/>
      </c>
      <c r="E24" s="76"/>
      <c r="F24" s="40" t="str">
        <f t="shared" si="2"/>
        <v/>
      </c>
      <c r="G24" s="40" t="str">
        <f t="shared" si="3"/>
        <v/>
      </c>
      <c r="H24" s="75"/>
      <c r="I24" s="75"/>
      <c r="J24" s="75"/>
      <c r="K24" s="85"/>
      <c r="L24" s="84"/>
      <c r="M24" s="84"/>
      <c r="N24" s="136"/>
      <c r="O24" s="136"/>
      <c r="P24" s="44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9">
        <v>83</v>
      </c>
      <c r="W24" s="109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8"/>
      <c r="B25" s="40" t="str">
        <f t="shared" si="0"/>
        <v/>
      </c>
      <c r="C25" s="85"/>
      <c r="D25" s="40" t="str">
        <f t="shared" si="1"/>
        <v/>
      </c>
      <c r="E25" s="76"/>
      <c r="F25" s="40" t="str">
        <f t="shared" si="2"/>
        <v/>
      </c>
      <c r="G25" s="40" t="str">
        <f t="shared" si="3"/>
        <v/>
      </c>
      <c r="H25" s="75"/>
      <c r="I25" s="75"/>
      <c r="J25" s="75"/>
      <c r="K25" s="85"/>
      <c r="L25" s="84"/>
      <c r="M25" s="84"/>
      <c r="N25" s="136"/>
      <c r="O25" s="136"/>
      <c r="P25" s="44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8"/>
      <c r="B26" s="40" t="str">
        <f t="shared" si="0"/>
        <v/>
      </c>
      <c r="C26" s="85"/>
      <c r="D26" s="40" t="str">
        <f t="shared" si="1"/>
        <v/>
      </c>
      <c r="E26" s="76"/>
      <c r="F26" s="40" t="str">
        <f t="shared" si="2"/>
        <v/>
      </c>
      <c r="G26" s="40" t="str">
        <f t="shared" si="3"/>
        <v/>
      </c>
      <c r="H26" s="75"/>
      <c r="I26" s="75"/>
      <c r="J26" s="75"/>
      <c r="K26" s="85"/>
      <c r="L26" s="84"/>
      <c r="M26" s="84"/>
      <c r="N26" s="136"/>
      <c r="O26" s="136"/>
      <c r="P26" s="44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8"/>
      <c r="B27" s="40" t="str">
        <f t="shared" si="0"/>
        <v/>
      </c>
      <c r="C27" s="85"/>
      <c r="D27" s="40" t="str">
        <f t="shared" si="1"/>
        <v/>
      </c>
      <c r="E27" s="76"/>
      <c r="F27" s="40" t="str">
        <f t="shared" si="2"/>
        <v/>
      </c>
      <c r="G27" s="40" t="str">
        <f t="shared" si="3"/>
        <v/>
      </c>
      <c r="H27" s="75"/>
      <c r="I27" s="75"/>
      <c r="J27" s="75"/>
      <c r="K27" s="85"/>
      <c r="L27" s="84"/>
      <c r="M27" s="84"/>
      <c r="N27" s="136"/>
      <c r="O27" s="136"/>
      <c r="P27" s="44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8"/>
      <c r="B28" s="40" t="str">
        <f t="shared" si="0"/>
        <v/>
      </c>
      <c r="C28" s="85"/>
      <c r="D28" s="40" t="str">
        <f t="shared" si="1"/>
        <v/>
      </c>
      <c r="E28" s="76"/>
      <c r="F28" s="40" t="str">
        <f t="shared" si="2"/>
        <v/>
      </c>
      <c r="G28" s="40" t="str">
        <f t="shared" si="3"/>
        <v/>
      </c>
      <c r="H28" s="75"/>
      <c r="I28" s="75"/>
      <c r="J28" s="75"/>
      <c r="K28" s="85"/>
      <c r="L28" s="84"/>
      <c r="M28" s="84"/>
      <c r="N28" s="136"/>
      <c r="O28" s="136"/>
      <c r="P28" s="44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8"/>
      <c r="B29" s="40" t="str">
        <f t="shared" si="0"/>
        <v/>
      </c>
      <c r="C29" s="85"/>
      <c r="D29" s="40" t="str">
        <f t="shared" si="1"/>
        <v/>
      </c>
      <c r="E29" s="76"/>
      <c r="F29" s="40" t="str">
        <f t="shared" si="2"/>
        <v/>
      </c>
      <c r="G29" s="40" t="str">
        <f t="shared" si="3"/>
        <v/>
      </c>
      <c r="H29" s="75"/>
      <c r="I29" s="75"/>
      <c r="J29" s="75"/>
      <c r="K29" s="85"/>
      <c r="L29" s="84"/>
      <c r="M29" s="84"/>
      <c r="N29" s="136"/>
      <c r="O29" s="136"/>
      <c r="P29" s="44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8"/>
      <c r="B30" s="40" t="str">
        <f t="shared" si="0"/>
        <v/>
      </c>
      <c r="C30" s="85"/>
      <c r="D30" s="40" t="str">
        <f t="shared" si="1"/>
        <v/>
      </c>
      <c r="E30" s="76"/>
      <c r="F30" s="40" t="str">
        <f t="shared" si="2"/>
        <v/>
      </c>
      <c r="G30" s="40" t="str">
        <f t="shared" si="3"/>
        <v/>
      </c>
      <c r="H30" s="75"/>
      <c r="I30" s="75"/>
      <c r="J30" s="75"/>
      <c r="K30" s="85"/>
      <c r="L30" s="84"/>
      <c r="M30" s="84"/>
      <c r="N30" s="136"/>
      <c r="O30" s="136"/>
      <c r="P30" s="44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8"/>
      <c r="B31" s="40" t="str">
        <f t="shared" si="0"/>
        <v/>
      </c>
      <c r="C31" s="85"/>
      <c r="D31" s="40" t="str">
        <f t="shared" si="1"/>
        <v/>
      </c>
      <c r="E31" s="76"/>
      <c r="F31" s="40" t="str">
        <f t="shared" si="2"/>
        <v/>
      </c>
      <c r="G31" s="40" t="str">
        <f t="shared" si="3"/>
        <v/>
      </c>
      <c r="H31" s="75"/>
      <c r="I31" s="75"/>
      <c r="J31" s="75"/>
      <c r="K31" s="85"/>
      <c r="L31" s="84"/>
      <c r="M31" s="84"/>
      <c r="N31" s="136"/>
      <c r="O31" s="136"/>
      <c r="P31" s="44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8"/>
      <c r="B32" s="40" t="str">
        <f t="shared" si="0"/>
        <v/>
      </c>
      <c r="C32" s="85"/>
      <c r="D32" s="40" t="str">
        <f t="shared" si="1"/>
        <v/>
      </c>
      <c r="E32" s="76"/>
      <c r="F32" s="40" t="str">
        <f t="shared" si="2"/>
        <v/>
      </c>
      <c r="G32" s="40" t="str">
        <f t="shared" si="3"/>
        <v/>
      </c>
      <c r="H32" s="75"/>
      <c r="I32" s="75"/>
      <c r="J32" s="75"/>
      <c r="K32" s="85"/>
      <c r="L32" s="84"/>
      <c r="M32" s="84"/>
      <c r="N32" s="136"/>
      <c r="O32" s="136"/>
      <c r="P32" s="44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8"/>
      <c r="B33" s="40" t="str">
        <f t="shared" si="0"/>
        <v/>
      </c>
      <c r="C33" s="85"/>
      <c r="D33" s="40" t="str">
        <f t="shared" si="1"/>
        <v/>
      </c>
      <c r="E33" s="76"/>
      <c r="F33" s="40" t="str">
        <f t="shared" si="2"/>
        <v/>
      </c>
      <c r="G33" s="40" t="str">
        <f t="shared" si="3"/>
        <v/>
      </c>
      <c r="H33" s="75"/>
      <c r="I33" s="75"/>
      <c r="J33" s="75"/>
      <c r="K33" s="85"/>
      <c r="L33" s="84"/>
      <c r="M33" s="84"/>
      <c r="N33" s="136"/>
      <c r="O33" s="136"/>
      <c r="P33" s="44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8"/>
      <c r="B34" s="40" t="str">
        <f t="shared" si="0"/>
        <v/>
      </c>
      <c r="C34" s="85"/>
      <c r="D34" s="40" t="str">
        <f t="shared" si="1"/>
        <v/>
      </c>
      <c r="E34" s="76"/>
      <c r="F34" s="40" t="str">
        <f t="shared" si="2"/>
        <v/>
      </c>
      <c r="G34" s="40" t="str">
        <f t="shared" si="3"/>
        <v/>
      </c>
      <c r="H34" s="75"/>
      <c r="I34" s="75"/>
      <c r="J34" s="75"/>
      <c r="K34" s="85"/>
      <c r="L34" s="84"/>
      <c r="M34" s="84"/>
      <c r="N34" s="136"/>
      <c r="O34" s="136"/>
      <c r="P34" s="44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8"/>
      <c r="B35" s="40" t="str">
        <f t="shared" si="0"/>
        <v/>
      </c>
      <c r="C35" s="85"/>
      <c r="D35" s="40" t="str">
        <f t="shared" si="1"/>
        <v/>
      </c>
      <c r="E35" s="76"/>
      <c r="F35" s="40" t="str">
        <f t="shared" si="2"/>
        <v/>
      </c>
      <c r="G35" s="40" t="str">
        <f t="shared" si="3"/>
        <v/>
      </c>
      <c r="H35" s="75"/>
      <c r="I35" s="75"/>
      <c r="J35" s="75"/>
      <c r="K35" s="85"/>
      <c r="L35" s="84"/>
      <c r="M35" s="84"/>
      <c r="N35" s="136"/>
      <c r="O35" s="136"/>
      <c r="P35" s="44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8"/>
      <c r="B36" s="40" t="str">
        <f t="shared" si="0"/>
        <v/>
      </c>
      <c r="C36" s="85"/>
      <c r="D36" s="40" t="str">
        <f t="shared" si="1"/>
        <v/>
      </c>
      <c r="E36" s="76"/>
      <c r="F36" s="40" t="str">
        <f t="shared" si="2"/>
        <v/>
      </c>
      <c r="G36" s="40" t="str">
        <f t="shared" si="3"/>
        <v/>
      </c>
      <c r="H36" s="75"/>
      <c r="I36" s="75"/>
      <c r="J36" s="75"/>
      <c r="K36" s="85"/>
      <c r="L36" s="84"/>
      <c r="M36" s="84"/>
      <c r="N36" s="136"/>
      <c r="O36" s="136"/>
      <c r="P36" s="44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8"/>
      <c r="B37" s="40" t="str">
        <f t="shared" si="0"/>
        <v/>
      </c>
      <c r="C37" s="85"/>
      <c r="D37" s="40" t="str">
        <f t="shared" si="1"/>
        <v/>
      </c>
      <c r="E37" s="76"/>
      <c r="F37" s="40" t="str">
        <f t="shared" si="2"/>
        <v/>
      </c>
      <c r="G37" s="40" t="str">
        <f t="shared" si="3"/>
        <v/>
      </c>
      <c r="H37" s="75"/>
      <c r="I37" s="75"/>
      <c r="J37" s="75"/>
      <c r="K37" s="85"/>
      <c r="L37" s="84"/>
      <c r="M37" s="84"/>
      <c r="N37" s="136"/>
      <c r="O37" s="136"/>
      <c r="P37" s="44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8"/>
      <c r="B38" s="40" t="str">
        <f t="shared" si="0"/>
        <v/>
      </c>
      <c r="C38" s="85"/>
      <c r="D38" s="40" t="str">
        <f t="shared" si="1"/>
        <v/>
      </c>
      <c r="E38" s="76"/>
      <c r="F38" s="40" t="str">
        <f t="shared" si="2"/>
        <v/>
      </c>
      <c r="G38" s="40" t="str">
        <f t="shared" si="3"/>
        <v/>
      </c>
      <c r="H38" s="75"/>
      <c r="I38" s="75"/>
      <c r="J38" s="75"/>
      <c r="K38" s="85"/>
      <c r="L38" s="84"/>
      <c r="M38" s="84"/>
      <c r="N38" s="136"/>
      <c r="O38" s="136"/>
      <c r="P38" s="44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8"/>
      <c r="B39" s="40" t="str">
        <f t="shared" si="0"/>
        <v/>
      </c>
      <c r="C39" s="85"/>
      <c r="D39" s="40" t="str">
        <f t="shared" si="1"/>
        <v/>
      </c>
      <c r="E39" s="76"/>
      <c r="F39" s="40" t="str">
        <f t="shared" si="2"/>
        <v/>
      </c>
      <c r="G39" s="40" t="str">
        <f t="shared" si="3"/>
        <v/>
      </c>
      <c r="H39" s="75"/>
      <c r="I39" s="75"/>
      <c r="J39" s="75"/>
      <c r="K39" s="85"/>
      <c r="L39" s="84"/>
      <c r="M39" s="84"/>
      <c r="N39" s="136"/>
      <c r="O39" s="136"/>
      <c r="P39" s="44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8"/>
      <c r="B40" s="40" t="str">
        <f t="shared" si="0"/>
        <v/>
      </c>
      <c r="C40" s="85"/>
      <c r="D40" s="40" t="str">
        <f t="shared" si="1"/>
        <v/>
      </c>
      <c r="E40" s="76"/>
      <c r="F40" s="40" t="str">
        <f t="shared" si="2"/>
        <v/>
      </c>
      <c r="G40" s="40" t="str">
        <f t="shared" si="3"/>
        <v/>
      </c>
      <c r="H40" s="75"/>
      <c r="I40" s="75"/>
      <c r="J40" s="75"/>
      <c r="K40" s="85"/>
      <c r="L40" s="84"/>
      <c r="M40" s="84"/>
      <c r="N40" s="136"/>
      <c r="O40" s="136"/>
      <c r="P40" s="44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8"/>
      <c r="B41" s="40" t="str">
        <f t="shared" si="0"/>
        <v/>
      </c>
      <c r="C41" s="85"/>
      <c r="D41" s="40" t="str">
        <f t="shared" si="1"/>
        <v/>
      </c>
      <c r="E41" s="76"/>
      <c r="F41" s="40" t="str">
        <f t="shared" si="2"/>
        <v/>
      </c>
      <c r="G41" s="40" t="str">
        <f t="shared" si="3"/>
        <v/>
      </c>
      <c r="H41" s="75"/>
      <c r="I41" s="75"/>
      <c r="J41" s="75"/>
      <c r="K41" s="85"/>
      <c r="L41" s="84"/>
      <c r="M41" s="84"/>
      <c r="N41" s="136"/>
      <c r="O41" s="136"/>
      <c r="P41" s="44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8"/>
      <c r="B42" s="40" t="str">
        <f t="shared" si="0"/>
        <v/>
      </c>
      <c r="C42" s="85"/>
      <c r="D42" s="40" t="str">
        <f t="shared" si="1"/>
        <v/>
      </c>
      <c r="E42" s="76"/>
      <c r="F42" s="40" t="str">
        <f t="shared" si="2"/>
        <v/>
      </c>
      <c r="G42" s="40" t="str">
        <f t="shared" si="3"/>
        <v/>
      </c>
      <c r="H42" s="75"/>
      <c r="I42" s="75"/>
      <c r="J42" s="75"/>
      <c r="K42" s="85"/>
      <c r="L42" s="84"/>
      <c r="M42" s="84"/>
      <c r="N42" s="136"/>
      <c r="O42" s="136"/>
      <c r="P42" s="44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8"/>
      <c r="B43" s="40" t="str">
        <f t="shared" si="0"/>
        <v/>
      </c>
      <c r="C43" s="85"/>
      <c r="D43" s="40" t="str">
        <f t="shared" si="1"/>
        <v/>
      </c>
      <c r="E43" s="76"/>
      <c r="F43" s="40" t="str">
        <f t="shared" si="2"/>
        <v/>
      </c>
      <c r="G43" s="40" t="str">
        <f t="shared" si="3"/>
        <v/>
      </c>
      <c r="H43" s="75"/>
      <c r="I43" s="75"/>
      <c r="J43" s="75"/>
      <c r="K43" s="85"/>
      <c r="L43" s="84"/>
      <c r="M43" s="84"/>
      <c r="N43" s="136"/>
      <c r="O43" s="136"/>
      <c r="P43" s="44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8"/>
      <c r="B44" s="40" t="str">
        <f t="shared" si="0"/>
        <v/>
      </c>
      <c r="C44" s="85"/>
      <c r="D44" s="40" t="str">
        <f t="shared" si="1"/>
        <v/>
      </c>
      <c r="E44" s="76"/>
      <c r="F44" s="40" t="str">
        <f t="shared" si="2"/>
        <v/>
      </c>
      <c r="G44" s="40" t="str">
        <f t="shared" si="3"/>
        <v/>
      </c>
      <c r="H44" s="75"/>
      <c r="I44" s="75"/>
      <c r="J44" s="75"/>
      <c r="K44" s="85"/>
      <c r="L44" s="84"/>
      <c r="M44" s="84"/>
      <c r="N44" s="136"/>
      <c r="O44" s="136"/>
      <c r="P44" s="44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8"/>
      <c r="B45" s="40" t="str">
        <f t="shared" si="0"/>
        <v/>
      </c>
      <c r="C45" s="85"/>
      <c r="D45" s="40" t="str">
        <f t="shared" si="1"/>
        <v/>
      </c>
      <c r="E45" s="76"/>
      <c r="F45" s="40" t="str">
        <f t="shared" si="2"/>
        <v/>
      </c>
      <c r="G45" s="40" t="str">
        <f t="shared" si="3"/>
        <v/>
      </c>
      <c r="H45" s="75"/>
      <c r="I45" s="75"/>
      <c r="J45" s="75"/>
      <c r="K45" s="85"/>
      <c r="L45" s="84"/>
      <c r="M45" s="84"/>
      <c r="N45" s="136"/>
      <c r="O45" s="136"/>
      <c r="P45" s="44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8"/>
      <c r="B46" s="40" t="str">
        <f t="shared" si="0"/>
        <v/>
      </c>
      <c r="C46" s="85"/>
      <c r="D46" s="40" t="str">
        <f t="shared" si="1"/>
        <v/>
      </c>
      <c r="E46" s="76"/>
      <c r="F46" s="40" t="str">
        <f t="shared" si="2"/>
        <v/>
      </c>
      <c r="G46" s="40" t="str">
        <f t="shared" si="3"/>
        <v/>
      </c>
      <c r="H46" s="75"/>
      <c r="I46" s="75"/>
      <c r="J46" s="75"/>
      <c r="K46" s="85"/>
      <c r="L46" s="84"/>
      <c r="M46" s="84"/>
      <c r="N46" s="136"/>
      <c r="O46" s="136"/>
      <c r="P46" s="44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8"/>
      <c r="B47" s="40" t="str">
        <f t="shared" si="0"/>
        <v/>
      </c>
      <c r="C47" s="85"/>
      <c r="D47" s="40" t="str">
        <f t="shared" si="1"/>
        <v/>
      </c>
      <c r="E47" s="76"/>
      <c r="F47" s="40" t="str">
        <f t="shared" si="2"/>
        <v/>
      </c>
      <c r="G47" s="40" t="str">
        <f t="shared" si="3"/>
        <v/>
      </c>
      <c r="H47" s="75"/>
      <c r="I47" s="75"/>
      <c r="J47" s="75"/>
      <c r="K47" s="85"/>
      <c r="L47" s="84"/>
      <c r="M47" s="84"/>
      <c r="N47" s="136"/>
      <c r="O47" s="136"/>
      <c r="P47" s="44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8"/>
      <c r="B48" s="40" t="str">
        <f t="shared" si="0"/>
        <v/>
      </c>
      <c r="C48" s="85"/>
      <c r="D48" s="40" t="str">
        <f t="shared" si="1"/>
        <v/>
      </c>
      <c r="E48" s="76"/>
      <c r="F48" s="40" t="str">
        <f t="shared" si="2"/>
        <v/>
      </c>
      <c r="G48" s="40" t="str">
        <f t="shared" si="3"/>
        <v/>
      </c>
      <c r="H48" s="75"/>
      <c r="I48" s="75"/>
      <c r="J48" s="75"/>
      <c r="K48" s="85"/>
      <c r="L48" s="84"/>
      <c r="M48" s="84"/>
      <c r="N48" s="136"/>
      <c r="O48" s="136"/>
      <c r="P48" s="44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8"/>
      <c r="B49" s="40" t="str">
        <f t="shared" si="0"/>
        <v/>
      </c>
      <c r="C49" s="85"/>
      <c r="D49" s="40" t="str">
        <f t="shared" si="1"/>
        <v/>
      </c>
      <c r="E49" s="76"/>
      <c r="F49" s="40" t="str">
        <f t="shared" si="2"/>
        <v/>
      </c>
      <c r="G49" s="40" t="str">
        <f t="shared" si="3"/>
        <v/>
      </c>
      <c r="H49" s="75"/>
      <c r="I49" s="75"/>
      <c r="J49" s="75"/>
      <c r="K49" s="85"/>
      <c r="L49" s="84"/>
      <c r="M49" s="84"/>
      <c r="N49" s="136"/>
      <c r="O49" s="136"/>
      <c r="P49" s="44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8"/>
      <c r="B50" s="40" t="str">
        <f t="shared" si="0"/>
        <v/>
      </c>
      <c r="C50" s="85"/>
      <c r="D50" s="40" t="str">
        <f t="shared" si="1"/>
        <v/>
      </c>
      <c r="E50" s="76"/>
      <c r="F50" s="40" t="str">
        <f t="shared" si="2"/>
        <v/>
      </c>
      <c r="G50" s="40" t="str">
        <f t="shared" si="3"/>
        <v/>
      </c>
      <c r="H50" s="75"/>
      <c r="I50" s="75"/>
      <c r="J50" s="75"/>
      <c r="K50" s="85"/>
      <c r="L50" s="84"/>
      <c r="M50" s="84"/>
      <c r="N50" s="136"/>
      <c r="O50" s="136"/>
      <c r="P50" s="44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8"/>
      <c r="B51" s="40" t="str">
        <f t="shared" si="0"/>
        <v/>
      </c>
      <c r="C51" s="85"/>
      <c r="D51" s="40" t="str">
        <f t="shared" si="1"/>
        <v/>
      </c>
      <c r="E51" s="76"/>
      <c r="F51" s="40" t="str">
        <f t="shared" si="2"/>
        <v/>
      </c>
      <c r="G51" s="40" t="str">
        <f t="shared" si="3"/>
        <v/>
      </c>
      <c r="H51" s="75"/>
      <c r="I51" s="75"/>
      <c r="J51" s="75"/>
      <c r="K51" s="85"/>
      <c r="L51" s="84"/>
      <c r="M51" s="84"/>
      <c r="N51" s="136"/>
      <c r="O51" s="136"/>
      <c r="P51" s="44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8"/>
      <c r="B52" s="40" t="str">
        <f t="shared" si="0"/>
        <v/>
      </c>
      <c r="C52" s="85"/>
      <c r="D52" s="40" t="str">
        <f t="shared" si="1"/>
        <v/>
      </c>
      <c r="E52" s="76"/>
      <c r="F52" s="40" t="str">
        <f t="shared" si="2"/>
        <v/>
      </c>
      <c r="G52" s="40" t="str">
        <f t="shared" si="3"/>
        <v/>
      </c>
      <c r="H52" s="75"/>
      <c r="I52" s="75"/>
      <c r="J52" s="75"/>
      <c r="K52" s="85"/>
      <c r="L52" s="84"/>
      <c r="M52" s="84"/>
      <c r="N52" s="136"/>
      <c r="O52" s="136"/>
      <c r="P52" s="44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8"/>
      <c r="B53" s="40" t="str">
        <f t="shared" si="0"/>
        <v/>
      </c>
      <c r="C53" s="85"/>
      <c r="D53" s="40" t="str">
        <f t="shared" si="1"/>
        <v/>
      </c>
      <c r="E53" s="76"/>
      <c r="F53" s="40" t="str">
        <f t="shared" si="2"/>
        <v/>
      </c>
      <c r="G53" s="40" t="str">
        <f t="shared" si="3"/>
        <v/>
      </c>
      <c r="H53" s="75"/>
      <c r="I53" s="75"/>
      <c r="J53" s="75"/>
      <c r="K53" s="85"/>
      <c r="L53" s="84"/>
      <c r="M53" s="84"/>
      <c r="N53" s="136"/>
      <c r="O53" s="136"/>
      <c r="P53" s="44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8"/>
      <c r="B54" s="40" t="str">
        <f t="shared" si="0"/>
        <v/>
      </c>
      <c r="C54" s="85"/>
      <c r="D54" s="40" t="str">
        <f t="shared" si="1"/>
        <v/>
      </c>
      <c r="E54" s="76"/>
      <c r="F54" s="40" t="str">
        <f t="shared" si="2"/>
        <v/>
      </c>
      <c r="G54" s="40" t="str">
        <f t="shared" si="3"/>
        <v/>
      </c>
      <c r="H54" s="75"/>
      <c r="I54" s="75"/>
      <c r="J54" s="75"/>
      <c r="K54" s="85"/>
      <c r="L54" s="84"/>
      <c r="M54" s="84"/>
      <c r="N54" s="136"/>
      <c r="O54" s="136"/>
      <c r="P54" s="44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8"/>
      <c r="B55" s="40" t="str">
        <f t="shared" si="0"/>
        <v/>
      </c>
      <c r="C55" s="85"/>
      <c r="D55" s="40" t="str">
        <f t="shared" si="1"/>
        <v/>
      </c>
      <c r="E55" s="76"/>
      <c r="F55" s="40" t="str">
        <f t="shared" si="2"/>
        <v/>
      </c>
      <c r="G55" s="40" t="str">
        <f t="shared" si="3"/>
        <v/>
      </c>
      <c r="H55" s="75"/>
      <c r="I55" s="75"/>
      <c r="J55" s="75"/>
      <c r="K55" s="85"/>
      <c r="L55" s="84"/>
      <c r="M55" s="84"/>
      <c r="N55" s="136"/>
      <c r="O55" s="136"/>
      <c r="P55" s="44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8"/>
      <c r="B56" s="40" t="str">
        <f t="shared" si="0"/>
        <v/>
      </c>
      <c r="C56" s="85"/>
      <c r="D56" s="40" t="str">
        <f t="shared" si="1"/>
        <v/>
      </c>
      <c r="E56" s="76"/>
      <c r="F56" s="40" t="str">
        <f t="shared" si="2"/>
        <v/>
      </c>
      <c r="G56" s="40" t="str">
        <f t="shared" si="3"/>
        <v/>
      </c>
      <c r="H56" s="75"/>
      <c r="I56" s="75"/>
      <c r="J56" s="75"/>
      <c r="K56" s="85"/>
      <c r="L56" s="84"/>
      <c r="M56" s="84"/>
      <c r="N56" s="136"/>
      <c r="O56" s="136"/>
      <c r="P56" s="44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8"/>
      <c r="B57" s="40" t="str">
        <f t="shared" si="0"/>
        <v/>
      </c>
      <c r="C57" s="85"/>
      <c r="D57" s="40" t="str">
        <f t="shared" si="1"/>
        <v/>
      </c>
      <c r="E57" s="76"/>
      <c r="F57" s="40" t="str">
        <f t="shared" si="2"/>
        <v/>
      </c>
      <c r="G57" s="40" t="str">
        <f t="shared" si="3"/>
        <v/>
      </c>
      <c r="H57" s="75"/>
      <c r="I57" s="75"/>
      <c r="J57" s="75"/>
      <c r="K57" s="85"/>
      <c r="L57" s="84"/>
      <c r="M57" s="84"/>
      <c r="N57" s="136"/>
      <c r="O57" s="136"/>
      <c r="P57" s="44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8"/>
      <c r="B58" s="40" t="str">
        <f t="shared" si="0"/>
        <v/>
      </c>
      <c r="C58" s="85"/>
      <c r="D58" s="40" t="str">
        <f t="shared" si="1"/>
        <v/>
      </c>
      <c r="E58" s="76"/>
      <c r="F58" s="40" t="str">
        <f t="shared" si="2"/>
        <v/>
      </c>
      <c r="G58" s="40" t="str">
        <f t="shared" si="3"/>
        <v/>
      </c>
      <c r="H58" s="75"/>
      <c r="I58" s="75"/>
      <c r="J58" s="75"/>
      <c r="K58" s="85"/>
      <c r="L58" s="84"/>
      <c r="M58" s="84"/>
      <c r="N58" s="136"/>
      <c r="O58" s="136"/>
      <c r="P58" s="44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8"/>
      <c r="B59" s="40" t="str">
        <f t="shared" si="0"/>
        <v/>
      </c>
      <c r="C59" s="85"/>
      <c r="D59" s="40" t="str">
        <f t="shared" si="1"/>
        <v/>
      </c>
      <c r="E59" s="76"/>
      <c r="F59" s="40" t="str">
        <f t="shared" si="2"/>
        <v/>
      </c>
      <c r="G59" s="40" t="str">
        <f t="shared" si="3"/>
        <v/>
      </c>
      <c r="H59" s="75"/>
      <c r="I59" s="75"/>
      <c r="J59" s="75"/>
      <c r="K59" s="85"/>
      <c r="L59" s="84"/>
      <c r="M59" s="84"/>
      <c r="N59" s="136"/>
      <c r="O59" s="136"/>
      <c r="P59" s="44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8"/>
      <c r="B60" s="40" t="str">
        <f t="shared" si="0"/>
        <v/>
      </c>
      <c r="C60" s="85"/>
      <c r="D60" s="40" t="str">
        <f t="shared" si="1"/>
        <v/>
      </c>
      <c r="E60" s="76"/>
      <c r="F60" s="40" t="str">
        <f t="shared" si="2"/>
        <v/>
      </c>
      <c r="G60" s="40" t="str">
        <f t="shared" si="3"/>
        <v/>
      </c>
      <c r="H60" s="75"/>
      <c r="I60" s="75"/>
      <c r="J60" s="75"/>
      <c r="K60" s="85"/>
      <c r="L60" s="84"/>
      <c r="M60" s="84"/>
      <c r="N60" s="136"/>
      <c r="O60" s="136"/>
      <c r="P60" s="44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8"/>
      <c r="B61" s="40" t="str">
        <f t="shared" si="0"/>
        <v/>
      </c>
      <c r="C61" s="85"/>
      <c r="D61" s="40" t="str">
        <f t="shared" si="1"/>
        <v/>
      </c>
      <c r="E61" s="76"/>
      <c r="F61" s="40" t="str">
        <f t="shared" si="2"/>
        <v/>
      </c>
      <c r="G61" s="40" t="str">
        <f t="shared" si="3"/>
        <v/>
      </c>
      <c r="H61" s="75"/>
      <c r="I61" s="75"/>
      <c r="J61" s="75"/>
      <c r="K61" s="85"/>
      <c r="L61" s="84"/>
      <c r="M61" s="84"/>
      <c r="N61" s="136"/>
      <c r="O61" s="136"/>
      <c r="P61" s="44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8"/>
      <c r="B62" s="40" t="str">
        <f t="shared" si="0"/>
        <v/>
      </c>
      <c r="C62" s="85"/>
      <c r="D62" s="40" t="str">
        <f t="shared" si="1"/>
        <v/>
      </c>
      <c r="E62" s="76"/>
      <c r="F62" s="40" t="str">
        <f t="shared" si="2"/>
        <v/>
      </c>
      <c r="G62" s="40" t="str">
        <f t="shared" si="3"/>
        <v/>
      </c>
      <c r="H62" s="75"/>
      <c r="I62" s="75"/>
      <c r="J62" s="75"/>
      <c r="K62" s="85"/>
      <c r="L62" s="84"/>
      <c r="M62" s="84"/>
      <c r="N62" s="136"/>
      <c r="O62" s="136"/>
      <c r="P62" s="44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8"/>
      <c r="B63" s="40" t="str">
        <f t="shared" si="0"/>
        <v/>
      </c>
      <c r="C63" s="85"/>
      <c r="D63" s="40" t="str">
        <f t="shared" si="1"/>
        <v/>
      </c>
      <c r="E63" s="76"/>
      <c r="F63" s="40" t="str">
        <f t="shared" si="2"/>
        <v/>
      </c>
      <c r="G63" s="40" t="str">
        <f t="shared" si="3"/>
        <v/>
      </c>
      <c r="H63" s="75"/>
      <c r="I63" s="75"/>
      <c r="J63" s="75"/>
      <c r="K63" s="85"/>
      <c r="L63" s="84"/>
      <c r="M63" s="84"/>
      <c r="N63" s="136"/>
      <c r="O63" s="136"/>
      <c r="P63" s="44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8"/>
      <c r="B64" s="40" t="str">
        <f t="shared" si="0"/>
        <v/>
      </c>
      <c r="C64" s="85"/>
      <c r="D64" s="40" t="str">
        <f t="shared" si="1"/>
        <v/>
      </c>
      <c r="E64" s="76"/>
      <c r="F64" s="40" t="str">
        <f t="shared" si="2"/>
        <v/>
      </c>
      <c r="G64" s="40" t="str">
        <f t="shared" si="3"/>
        <v/>
      </c>
      <c r="H64" s="75"/>
      <c r="I64" s="75"/>
      <c r="J64" s="75"/>
      <c r="K64" s="85"/>
      <c r="L64" s="84"/>
      <c r="M64" s="84"/>
      <c r="N64" s="136"/>
      <c r="O64" s="136"/>
      <c r="P64" s="44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8"/>
      <c r="B65" s="40" t="str">
        <f t="shared" si="0"/>
        <v/>
      </c>
      <c r="C65" s="85"/>
      <c r="D65" s="40" t="str">
        <f t="shared" si="1"/>
        <v/>
      </c>
      <c r="E65" s="76"/>
      <c r="F65" s="40" t="str">
        <f t="shared" si="2"/>
        <v/>
      </c>
      <c r="G65" s="40" t="str">
        <f t="shared" si="3"/>
        <v/>
      </c>
      <c r="H65" s="75"/>
      <c r="I65" s="75"/>
      <c r="J65" s="75"/>
      <c r="K65" s="85"/>
      <c r="L65" s="84"/>
      <c r="M65" s="84"/>
      <c r="N65" s="136"/>
      <c r="O65" s="136"/>
      <c r="P65" s="44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8"/>
      <c r="B66" s="40" t="str">
        <f t="shared" si="0"/>
        <v/>
      </c>
      <c r="C66" s="85"/>
      <c r="D66" s="40" t="str">
        <f t="shared" si="1"/>
        <v/>
      </c>
      <c r="E66" s="76"/>
      <c r="F66" s="40" t="str">
        <f t="shared" si="2"/>
        <v/>
      </c>
      <c r="G66" s="40" t="str">
        <f t="shared" si="3"/>
        <v/>
      </c>
      <c r="H66" s="75"/>
      <c r="I66" s="75"/>
      <c r="J66" s="75"/>
      <c r="K66" s="85"/>
      <c r="L66" s="84"/>
      <c r="M66" s="84"/>
      <c r="N66" s="136"/>
      <c r="O66" s="136"/>
      <c r="P66" s="44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8"/>
      <c r="B67" s="40" t="str">
        <f t="shared" si="0"/>
        <v/>
      </c>
      <c r="C67" s="85"/>
      <c r="D67" s="40" t="str">
        <f t="shared" si="1"/>
        <v/>
      </c>
      <c r="E67" s="76"/>
      <c r="F67" s="40" t="str">
        <f t="shared" si="2"/>
        <v/>
      </c>
      <c r="G67" s="40" t="str">
        <f t="shared" si="3"/>
        <v/>
      </c>
      <c r="H67" s="75"/>
      <c r="I67" s="75"/>
      <c r="J67" s="75"/>
      <c r="K67" s="85"/>
      <c r="L67" s="84"/>
      <c r="M67" s="84"/>
      <c r="N67" s="136"/>
      <c r="O67" s="136"/>
      <c r="P67" s="44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8"/>
      <c r="B68" s="40" t="str">
        <f t="shared" ref="B68:B131" si="11">IFERROR(VLOOKUP(A68,$V$6:$W$23,2,FALSE),"")</f>
        <v/>
      </c>
      <c r="C68" s="85"/>
      <c r="D68" s="40" t="str">
        <f t="shared" ref="D68:D131" si="12">IFERROR(VLOOKUP(C68,$Y$5:$AA$129,2,FALSE),"")</f>
        <v/>
      </c>
      <c r="E68" s="76"/>
      <c r="F68" s="40" t="str">
        <f t="shared" ref="F68:F131" si="13">IFERROR(VLOOKUP(E68,$AE$6:$AF$1763,2,FALSE),"")</f>
        <v/>
      </c>
      <c r="G68" s="40" t="str">
        <f t="shared" ref="G68:G131" si="14">IFERROR(VLOOKUP(E68,$AE$6:$AH$1763,4,FALSE),"")</f>
        <v/>
      </c>
      <c r="H68" s="75"/>
      <c r="I68" s="75"/>
      <c r="J68" s="75"/>
      <c r="K68" s="85"/>
      <c r="L68" s="84"/>
      <c r="M68" s="84"/>
      <c r="N68" s="136"/>
      <c r="O68" s="136"/>
      <c r="P68" s="44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8"/>
      <c r="B69" s="40" t="str">
        <f t="shared" si="11"/>
        <v/>
      </c>
      <c r="C69" s="85"/>
      <c r="D69" s="40" t="str">
        <f t="shared" si="12"/>
        <v/>
      </c>
      <c r="E69" s="76"/>
      <c r="F69" s="40" t="str">
        <f t="shared" si="13"/>
        <v/>
      </c>
      <c r="G69" s="40" t="str">
        <f t="shared" si="14"/>
        <v/>
      </c>
      <c r="H69" s="75"/>
      <c r="I69" s="75"/>
      <c r="J69" s="75"/>
      <c r="K69" s="85"/>
      <c r="L69" s="84"/>
      <c r="M69" s="84"/>
      <c r="N69" s="136"/>
      <c r="O69" s="136"/>
      <c r="P69" s="44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8"/>
      <c r="B70" s="40" t="str">
        <f t="shared" si="11"/>
        <v/>
      </c>
      <c r="C70" s="85"/>
      <c r="D70" s="40" t="str">
        <f t="shared" si="12"/>
        <v/>
      </c>
      <c r="E70" s="76"/>
      <c r="F70" s="40" t="str">
        <f t="shared" si="13"/>
        <v/>
      </c>
      <c r="G70" s="40" t="str">
        <f t="shared" si="14"/>
        <v/>
      </c>
      <c r="H70" s="75"/>
      <c r="I70" s="75"/>
      <c r="J70" s="75"/>
      <c r="K70" s="85"/>
      <c r="L70" s="84"/>
      <c r="M70" s="84"/>
      <c r="N70" s="136"/>
      <c r="O70" s="136"/>
      <c r="P70" s="44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8"/>
      <c r="B71" s="40" t="str">
        <f t="shared" si="11"/>
        <v/>
      </c>
      <c r="C71" s="85"/>
      <c r="D71" s="40" t="str">
        <f t="shared" si="12"/>
        <v/>
      </c>
      <c r="E71" s="76"/>
      <c r="F71" s="40" t="str">
        <f t="shared" si="13"/>
        <v/>
      </c>
      <c r="G71" s="40" t="str">
        <f t="shared" si="14"/>
        <v/>
      </c>
      <c r="H71" s="75"/>
      <c r="I71" s="75"/>
      <c r="J71" s="75"/>
      <c r="K71" s="85"/>
      <c r="L71" s="84"/>
      <c r="M71" s="84"/>
      <c r="N71" s="136"/>
      <c r="O71" s="136"/>
      <c r="P71" s="44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8"/>
      <c r="B72" s="40" t="str">
        <f t="shared" si="11"/>
        <v/>
      </c>
      <c r="C72" s="85"/>
      <c r="D72" s="40" t="str">
        <f t="shared" si="12"/>
        <v/>
      </c>
      <c r="E72" s="76"/>
      <c r="F72" s="40" t="str">
        <f t="shared" si="13"/>
        <v/>
      </c>
      <c r="G72" s="40" t="str">
        <f t="shared" si="14"/>
        <v/>
      </c>
      <c r="H72" s="75"/>
      <c r="I72" s="75"/>
      <c r="J72" s="75"/>
      <c r="K72" s="85"/>
      <c r="L72" s="84"/>
      <c r="M72" s="84"/>
      <c r="N72" s="136"/>
      <c r="O72" s="136"/>
      <c r="P72" s="44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8"/>
      <c r="B73" s="40" t="str">
        <f t="shared" si="11"/>
        <v/>
      </c>
      <c r="C73" s="85"/>
      <c r="D73" s="40" t="str">
        <f t="shared" si="12"/>
        <v/>
      </c>
      <c r="E73" s="76"/>
      <c r="F73" s="40" t="str">
        <f t="shared" si="13"/>
        <v/>
      </c>
      <c r="G73" s="40" t="str">
        <f t="shared" si="14"/>
        <v/>
      </c>
      <c r="H73" s="75"/>
      <c r="I73" s="75"/>
      <c r="J73" s="75"/>
      <c r="K73" s="85"/>
      <c r="L73" s="84"/>
      <c r="M73" s="84"/>
      <c r="N73" s="136"/>
      <c r="O73" s="136"/>
      <c r="P73" s="44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8"/>
      <c r="B74" s="40" t="str">
        <f t="shared" si="11"/>
        <v/>
      </c>
      <c r="C74" s="85"/>
      <c r="D74" s="40" t="str">
        <f t="shared" si="12"/>
        <v/>
      </c>
      <c r="E74" s="76"/>
      <c r="F74" s="40" t="str">
        <f t="shared" si="13"/>
        <v/>
      </c>
      <c r="G74" s="40" t="str">
        <f t="shared" si="14"/>
        <v/>
      </c>
      <c r="H74" s="75"/>
      <c r="I74" s="75"/>
      <c r="J74" s="75"/>
      <c r="K74" s="85"/>
      <c r="L74" s="84"/>
      <c r="M74" s="84"/>
      <c r="N74" s="136"/>
      <c r="O74" s="136"/>
      <c r="P74" s="44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8"/>
      <c r="B75" s="40" t="str">
        <f t="shared" si="11"/>
        <v/>
      </c>
      <c r="C75" s="85"/>
      <c r="D75" s="40" t="str">
        <f t="shared" si="12"/>
        <v/>
      </c>
      <c r="E75" s="76"/>
      <c r="F75" s="40" t="str">
        <f t="shared" si="13"/>
        <v/>
      </c>
      <c r="G75" s="40" t="str">
        <f t="shared" si="14"/>
        <v/>
      </c>
      <c r="H75" s="75"/>
      <c r="I75" s="75"/>
      <c r="J75" s="75"/>
      <c r="K75" s="85"/>
      <c r="L75" s="84"/>
      <c r="M75" s="84"/>
      <c r="N75" s="136"/>
      <c r="O75" s="136"/>
      <c r="P75" s="44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8"/>
      <c r="B76" s="40" t="str">
        <f t="shared" si="11"/>
        <v/>
      </c>
      <c r="C76" s="85"/>
      <c r="D76" s="40" t="str">
        <f t="shared" si="12"/>
        <v/>
      </c>
      <c r="E76" s="76"/>
      <c r="F76" s="40" t="str">
        <f t="shared" si="13"/>
        <v/>
      </c>
      <c r="G76" s="40" t="str">
        <f t="shared" si="14"/>
        <v/>
      </c>
      <c r="H76" s="75"/>
      <c r="I76" s="75"/>
      <c r="J76" s="75"/>
      <c r="K76" s="85"/>
      <c r="L76" s="84"/>
      <c r="M76" s="84"/>
      <c r="N76" s="136"/>
      <c r="O76" s="136"/>
      <c r="P76" s="44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8"/>
      <c r="B77" s="40" t="str">
        <f t="shared" si="11"/>
        <v/>
      </c>
      <c r="C77" s="85"/>
      <c r="D77" s="40" t="str">
        <f t="shared" si="12"/>
        <v/>
      </c>
      <c r="E77" s="76"/>
      <c r="F77" s="40" t="str">
        <f t="shared" si="13"/>
        <v/>
      </c>
      <c r="G77" s="40" t="str">
        <f t="shared" si="14"/>
        <v/>
      </c>
      <c r="H77" s="75"/>
      <c r="I77" s="75"/>
      <c r="J77" s="75"/>
      <c r="K77" s="85"/>
      <c r="L77" s="84"/>
      <c r="M77" s="84"/>
      <c r="N77" s="136"/>
      <c r="O77" s="136"/>
      <c r="P77" s="44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8"/>
      <c r="B78" s="40" t="str">
        <f t="shared" si="11"/>
        <v/>
      </c>
      <c r="C78" s="85"/>
      <c r="D78" s="40" t="str">
        <f t="shared" si="12"/>
        <v/>
      </c>
      <c r="E78" s="76"/>
      <c r="F78" s="40" t="str">
        <f t="shared" si="13"/>
        <v/>
      </c>
      <c r="G78" s="40" t="str">
        <f t="shared" si="14"/>
        <v/>
      </c>
      <c r="H78" s="75"/>
      <c r="I78" s="75"/>
      <c r="J78" s="75"/>
      <c r="K78" s="85"/>
      <c r="L78" s="84"/>
      <c r="M78" s="84"/>
      <c r="N78" s="136"/>
      <c r="O78" s="136"/>
      <c r="P78" s="44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8"/>
      <c r="B79" s="40" t="str">
        <f t="shared" si="11"/>
        <v/>
      </c>
      <c r="C79" s="85"/>
      <c r="D79" s="40" t="str">
        <f t="shared" si="12"/>
        <v/>
      </c>
      <c r="E79" s="76"/>
      <c r="F79" s="40" t="str">
        <f t="shared" si="13"/>
        <v/>
      </c>
      <c r="G79" s="40" t="str">
        <f t="shared" si="14"/>
        <v/>
      </c>
      <c r="H79" s="75"/>
      <c r="I79" s="75"/>
      <c r="J79" s="75"/>
      <c r="K79" s="85"/>
      <c r="L79" s="84"/>
      <c r="M79" s="84"/>
      <c r="N79" s="136"/>
      <c r="O79" s="136"/>
      <c r="P79" s="44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8"/>
      <c r="B80" s="40" t="str">
        <f t="shared" si="11"/>
        <v/>
      </c>
      <c r="C80" s="85"/>
      <c r="D80" s="40" t="str">
        <f t="shared" si="12"/>
        <v/>
      </c>
      <c r="E80" s="76"/>
      <c r="F80" s="40" t="str">
        <f t="shared" si="13"/>
        <v/>
      </c>
      <c r="G80" s="40" t="str">
        <f t="shared" si="14"/>
        <v/>
      </c>
      <c r="H80" s="75"/>
      <c r="I80" s="75"/>
      <c r="J80" s="75"/>
      <c r="K80" s="85"/>
      <c r="L80" s="84"/>
      <c r="M80" s="84"/>
      <c r="N80" s="136"/>
      <c r="O80" s="136"/>
      <c r="P80" s="44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8"/>
      <c r="B81" s="40" t="str">
        <f t="shared" si="11"/>
        <v/>
      </c>
      <c r="C81" s="85"/>
      <c r="D81" s="40" t="str">
        <f t="shared" si="12"/>
        <v/>
      </c>
      <c r="E81" s="76"/>
      <c r="F81" s="40" t="str">
        <f t="shared" si="13"/>
        <v/>
      </c>
      <c r="G81" s="40" t="str">
        <f t="shared" si="14"/>
        <v/>
      </c>
      <c r="H81" s="75"/>
      <c r="I81" s="75"/>
      <c r="J81" s="75"/>
      <c r="K81" s="85"/>
      <c r="L81" s="84"/>
      <c r="M81" s="84"/>
      <c r="N81" s="136"/>
      <c r="O81" s="136"/>
      <c r="P81" s="44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3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8"/>
      <c r="B82" s="40" t="str">
        <f t="shared" si="11"/>
        <v/>
      </c>
      <c r="C82" s="85"/>
      <c r="D82" s="40" t="str">
        <f t="shared" si="12"/>
        <v/>
      </c>
      <c r="E82" s="76"/>
      <c r="F82" s="40" t="str">
        <f t="shared" si="13"/>
        <v/>
      </c>
      <c r="G82" s="40" t="str">
        <f t="shared" si="14"/>
        <v/>
      </c>
      <c r="H82" s="75"/>
      <c r="I82" s="75"/>
      <c r="J82" s="75"/>
      <c r="K82" s="85"/>
      <c r="L82" s="84"/>
      <c r="M82" s="84"/>
      <c r="N82" s="136"/>
      <c r="O82" s="136"/>
      <c r="P82" s="44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8"/>
      <c r="B83" s="40" t="str">
        <f t="shared" si="11"/>
        <v/>
      </c>
      <c r="C83" s="85"/>
      <c r="D83" s="40" t="str">
        <f t="shared" si="12"/>
        <v/>
      </c>
      <c r="E83" s="76"/>
      <c r="F83" s="40" t="str">
        <f t="shared" si="13"/>
        <v/>
      </c>
      <c r="G83" s="40" t="str">
        <f t="shared" si="14"/>
        <v/>
      </c>
      <c r="H83" s="75"/>
      <c r="I83" s="75"/>
      <c r="J83" s="75"/>
      <c r="K83" s="85"/>
      <c r="L83" s="84"/>
      <c r="M83" s="84"/>
      <c r="N83" s="136"/>
      <c r="O83" s="136"/>
      <c r="P83" s="44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8"/>
      <c r="B84" s="40" t="str">
        <f t="shared" si="11"/>
        <v/>
      </c>
      <c r="C84" s="85"/>
      <c r="D84" s="40" t="str">
        <f t="shared" si="12"/>
        <v/>
      </c>
      <c r="E84" s="76"/>
      <c r="F84" s="40" t="str">
        <f t="shared" si="13"/>
        <v/>
      </c>
      <c r="G84" s="40" t="str">
        <f t="shared" si="14"/>
        <v/>
      </c>
      <c r="H84" s="75"/>
      <c r="I84" s="75"/>
      <c r="J84" s="75"/>
      <c r="K84" s="85"/>
      <c r="L84" s="84"/>
      <c r="M84" s="84"/>
      <c r="N84" s="136"/>
      <c r="O84" s="136"/>
      <c r="P84" s="44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8"/>
      <c r="B85" s="40" t="str">
        <f t="shared" si="11"/>
        <v/>
      </c>
      <c r="C85" s="85"/>
      <c r="D85" s="40" t="str">
        <f t="shared" si="12"/>
        <v/>
      </c>
      <c r="E85" s="76"/>
      <c r="F85" s="40" t="str">
        <f t="shared" si="13"/>
        <v/>
      </c>
      <c r="G85" s="40" t="str">
        <f t="shared" si="14"/>
        <v/>
      </c>
      <c r="H85" s="75"/>
      <c r="I85" s="75"/>
      <c r="J85" s="75"/>
      <c r="K85" s="85"/>
      <c r="L85" s="84"/>
      <c r="M85" s="84"/>
      <c r="N85" s="136"/>
      <c r="O85" s="136"/>
      <c r="P85" s="44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8"/>
      <c r="B86" s="40" t="str">
        <f t="shared" si="11"/>
        <v/>
      </c>
      <c r="C86" s="85"/>
      <c r="D86" s="40" t="str">
        <f t="shared" si="12"/>
        <v/>
      </c>
      <c r="E86" s="76"/>
      <c r="F86" s="40" t="str">
        <f t="shared" si="13"/>
        <v/>
      </c>
      <c r="G86" s="40" t="str">
        <f t="shared" si="14"/>
        <v/>
      </c>
      <c r="H86" s="75"/>
      <c r="I86" s="75"/>
      <c r="J86" s="75"/>
      <c r="K86" s="85"/>
      <c r="L86" s="84"/>
      <c r="M86" s="84"/>
      <c r="N86" s="136"/>
      <c r="O86" s="136"/>
      <c r="P86" s="44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8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85"/>
      <c r="L87" s="84"/>
      <c r="M87" s="84"/>
      <c r="N87" s="136"/>
      <c r="O87" s="136"/>
      <c r="P87" s="44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8"/>
      <c r="B88" s="40" t="str">
        <f t="shared" si="11"/>
        <v/>
      </c>
      <c r="C88" s="85"/>
      <c r="D88" s="40" t="str">
        <f t="shared" si="12"/>
        <v/>
      </c>
      <c r="E88" s="76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85"/>
      <c r="L88" s="84"/>
      <c r="M88" s="84"/>
      <c r="N88" s="136"/>
      <c r="O88" s="136"/>
      <c r="P88" s="44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8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85"/>
      <c r="L89" s="84"/>
      <c r="M89" s="84"/>
      <c r="N89" s="136"/>
      <c r="O89" s="136"/>
      <c r="P89" s="44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8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75"/>
      <c r="I90" s="75"/>
      <c r="J90" s="75"/>
      <c r="K90" s="85"/>
      <c r="L90" s="84"/>
      <c r="M90" s="84"/>
      <c r="N90" s="136"/>
      <c r="O90" s="136"/>
      <c r="P90" s="44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8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75"/>
      <c r="I91" s="75"/>
      <c r="J91" s="75"/>
      <c r="K91" s="85"/>
      <c r="L91" s="84"/>
      <c r="M91" s="84"/>
      <c r="N91" s="136"/>
      <c r="O91" s="136"/>
      <c r="P91" s="44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8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75"/>
      <c r="I92" s="75"/>
      <c r="J92" s="75"/>
      <c r="K92" s="85"/>
      <c r="L92" s="84"/>
      <c r="M92" s="84"/>
      <c r="N92" s="136"/>
      <c r="O92" s="136"/>
      <c r="P92" s="44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8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75"/>
      <c r="I93" s="75"/>
      <c r="J93" s="75"/>
      <c r="K93" s="85"/>
      <c r="L93" s="84"/>
      <c r="M93" s="84"/>
      <c r="N93" s="136"/>
      <c r="O93" s="136"/>
      <c r="P93" s="44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8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75"/>
      <c r="I94" s="75"/>
      <c r="J94" s="75"/>
      <c r="K94" s="85"/>
      <c r="L94" s="84"/>
      <c r="M94" s="84"/>
      <c r="N94" s="136"/>
      <c r="O94" s="136"/>
      <c r="P94" s="44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8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75"/>
      <c r="I95" s="75"/>
      <c r="J95" s="75"/>
      <c r="K95" s="85"/>
      <c r="L95" s="84"/>
      <c r="M95" s="84"/>
      <c r="N95" s="136"/>
      <c r="O95" s="136"/>
      <c r="P95" s="44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8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75"/>
      <c r="I96" s="75"/>
      <c r="J96" s="75"/>
      <c r="K96" s="85"/>
      <c r="L96" s="84"/>
      <c r="M96" s="84"/>
      <c r="N96" s="136"/>
      <c r="O96" s="136"/>
      <c r="P96" s="44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8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75"/>
      <c r="I97" s="75"/>
      <c r="J97" s="75"/>
      <c r="K97" s="85"/>
      <c r="L97" s="84"/>
      <c r="M97" s="84"/>
      <c r="N97" s="136"/>
      <c r="O97" s="136"/>
      <c r="P97" s="44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8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85"/>
      <c r="L98" s="84"/>
      <c r="M98" s="84"/>
      <c r="N98" s="136"/>
      <c r="O98" s="136"/>
      <c r="P98" s="44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8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85"/>
      <c r="L99" s="84"/>
      <c r="M99" s="84"/>
      <c r="N99" s="136"/>
      <c r="O99" s="136"/>
      <c r="P99" s="44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8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85"/>
      <c r="L100" s="84"/>
      <c r="M100" s="84"/>
      <c r="N100" s="136"/>
      <c r="O100" s="136"/>
      <c r="P100" s="44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8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85"/>
      <c r="L101" s="84"/>
      <c r="M101" s="84"/>
      <c r="N101" s="136"/>
      <c r="O101" s="136"/>
      <c r="P101" s="44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8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85"/>
      <c r="L102" s="84"/>
      <c r="M102" s="84"/>
      <c r="N102" s="136"/>
      <c r="O102" s="136"/>
      <c r="P102" s="44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8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85"/>
      <c r="L103" s="84"/>
      <c r="M103" s="84"/>
      <c r="N103" s="136"/>
      <c r="O103" s="136"/>
      <c r="P103" s="44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8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85"/>
      <c r="L104" s="84"/>
      <c r="M104" s="84"/>
      <c r="N104" s="136"/>
      <c r="O104" s="136"/>
      <c r="P104" s="44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8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85"/>
      <c r="L105" s="84"/>
      <c r="M105" s="84"/>
      <c r="N105" s="136"/>
      <c r="O105" s="136"/>
      <c r="P105" s="44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8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85"/>
      <c r="L106" s="84"/>
      <c r="M106" s="84"/>
      <c r="N106" s="136"/>
      <c r="O106" s="136"/>
      <c r="P106" s="44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8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85"/>
      <c r="L107" s="84"/>
      <c r="M107" s="84"/>
      <c r="N107" s="136"/>
      <c r="O107" s="136"/>
      <c r="P107" s="44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8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85"/>
      <c r="L108" s="84"/>
      <c r="M108" s="84"/>
      <c r="N108" s="136"/>
      <c r="O108" s="136"/>
      <c r="P108" s="44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8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85"/>
      <c r="L109" s="84"/>
      <c r="M109" s="84"/>
      <c r="N109" s="136"/>
      <c r="O109" s="136"/>
      <c r="P109" s="44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8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85"/>
      <c r="L110" s="84"/>
      <c r="M110" s="84"/>
      <c r="N110" s="136"/>
      <c r="O110" s="136"/>
      <c r="P110" s="44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8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85"/>
      <c r="L111" s="84"/>
      <c r="M111" s="84"/>
      <c r="N111" s="136"/>
      <c r="O111" s="136"/>
      <c r="P111" s="44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8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85"/>
      <c r="L112" s="84"/>
      <c r="M112" s="84"/>
      <c r="N112" s="136"/>
      <c r="O112" s="136"/>
      <c r="P112" s="44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8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8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8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8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8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8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8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8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8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8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8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8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8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8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8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8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8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8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8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8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8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8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8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8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8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8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8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8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8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8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20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8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20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8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9"/>
      <c r="B164" s="40" t="str">
        <f t="shared" si="22"/>
        <v/>
      </c>
      <c r="C164" s="220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8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9"/>
      <c r="B165" s="40" t="str">
        <f t="shared" si="22"/>
        <v/>
      </c>
      <c r="C165" s="220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8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9"/>
      <c r="B166" s="40" t="str">
        <f t="shared" si="22"/>
        <v/>
      </c>
      <c r="C166" s="220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8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9"/>
      <c r="B167" s="40" t="str">
        <f t="shared" si="22"/>
        <v/>
      </c>
      <c r="C167" s="220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8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9"/>
      <c r="B168" s="40" t="str">
        <f t="shared" si="22"/>
        <v/>
      </c>
      <c r="C168" s="220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8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9"/>
      <c r="B169" s="40" t="str">
        <f t="shared" si="22"/>
        <v/>
      </c>
      <c r="C169" s="220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8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9"/>
      <c r="B170" s="40" t="str">
        <f t="shared" si="22"/>
        <v/>
      </c>
      <c r="C170" s="220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8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9"/>
      <c r="B171" s="40" t="str">
        <f t="shared" si="22"/>
        <v/>
      </c>
      <c r="C171" s="220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8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9"/>
      <c r="B172" s="40" t="str">
        <f t="shared" si="22"/>
        <v/>
      </c>
      <c r="C172" s="220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8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9"/>
      <c r="B173" s="40" t="str">
        <f t="shared" si="22"/>
        <v/>
      </c>
      <c r="C173" s="220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8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9"/>
      <c r="B174" s="40" t="str">
        <f t="shared" si="22"/>
        <v/>
      </c>
      <c r="C174" s="220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8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9"/>
      <c r="B175" s="40" t="str">
        <f t="shared" si="22"/>
        <v/>
      </c>
      <c r="C175" s="220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8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8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8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8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8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8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8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8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8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8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8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8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8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8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8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8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8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8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8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8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8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8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8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8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8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8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8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8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8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8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8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8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8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8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8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8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8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8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8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8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8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8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8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8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8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8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8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8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8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8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8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8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8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8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8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8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8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8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8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8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8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8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8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8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8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8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8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8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8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8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8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8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8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8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8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8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8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8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8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8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8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8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8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8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8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8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8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8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8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8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8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8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8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8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8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8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8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8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8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8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8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8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8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8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8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8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8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8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8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8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8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8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8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8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8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8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8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8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8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8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8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8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8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8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8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8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8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8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8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8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8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8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8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8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8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8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8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8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8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8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8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8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8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8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8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8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8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8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8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8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8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8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8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8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8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8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8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8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8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8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8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8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8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8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8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8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8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8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8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8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8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8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8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8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8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8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8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8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8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8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8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8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8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8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8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8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8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8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8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8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8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8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8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8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8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8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8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8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8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8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8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8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8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8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8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8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8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8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8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8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8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8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8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8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8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8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8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8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8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8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8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8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8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8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8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8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8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8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8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8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8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8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8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8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8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8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8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8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8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8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8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8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8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8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8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8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8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8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8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8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8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8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8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8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8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8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8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8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8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8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8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8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8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8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8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8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8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8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8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8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8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8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8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8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8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8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8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8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8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8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8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8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8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8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8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8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8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8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8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8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8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8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8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8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8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8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8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8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8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8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8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8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8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8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8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8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8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8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8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8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8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8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8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8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8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8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8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8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8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8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8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8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8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8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8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70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4"/>
      <c r="P501" s="268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/>
  <mergeCells count="1">
    <mergeCell ref="A1:B1"/>
  </mergeCells>
  <phoneticPr fontId="105" type="noConversion"/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4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zoomScale="90" zoomScaleNormal="90" workbookViewId="0">
      <selection activeCell="K5" sqref="K5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124"/>
    </row>
    <row r="2" spans="1:16384" ht="21" customHeight="1">
      <c r="B2" s="298" t="s">
        <v>3013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124"/>
    </row>
    <row r="3" spans="1:16384" s="19" customFormat="1" ht="15">
      <c r="B3" s="18"/>
      <c r="C3" s="18"/>
      <c r="D3" s="18"/>
      <c r="G3" s="240"/>
      <c r="I3" s="240"/>
      <c r="Q3" s="20"/>
      <c r="V3" s="113" t="s">
        <v>3017</v>
      </c>
    </row>
    <row r="4" spans="1:16384" s="262" customFormat="1" ht="89.25">
      <c r="A4" s="261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4525</v>
      </c>
      <c r="R4" s="90" t="s">
        <v>238</v>
      </c>
      <c r="S4" s="2" t="s">
        <v>239</v>
      </c>
      <c r="T4" s="2" t="s">
        <v>240</v>
      </c>
      <c r="U4" s="256" t="s">
        <v>3704</v>
      </c>
      <c r="V4" s="257" t="s">
        <v>3705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991794</v>
      </c>
      <c r="E5" s="221">
        <v>0</v>
      </c>
      <c r="F5" s="221">
        <v>0</v>
      </c>
      <c r="G5" s="284">
        <v>68893</v>
      </c>
      <c r="H5" s="221">
        <v>0</v>
      </c>
      <c r="I5" s="221">
        <v>132390</v>
      </c>
      <c r="J5" s="221">
        <v>160258</v>
      </c>
      <c r="K5" s="221">
        <v>630253</v>
      </c>
      <c r="L5" s="221">
        <v>0</v>
      </c>
      <c r="M5" s="221">
        <v>0</v>
      </c>
      <c r="N5" s="221">
        <v>0</v>
      </c>
      <c r="O5" s="221">
        <v>0</v>
      </c>
      <c r="P5" s="221">
        <v>0</v>
      </c>
      <c r="Q5" s="221">
        <v>0</v>
      </c>
      <c r="R5" s="221">
        <v>0</v>
      </c>
      <c r="S5" s="221"/>
      <c r="T5" s="221">
        <v>0</v>
      </c>
      <c r="U5" s="221"/>
      <c r="V5" s="221"/>
      <c r="W5" s="221"/>
    </row>
    <row r="6" spans="1:16384" s="19" customFormat="1">
      <c r="A6" s="145">
        <v>2025</v>
      </c>
      <c r="B6" s="33"/>
      <c r="C6" s="34" t="s">
        <v>3012</v>
      </c>
      <c r="D6" s="15">
        <f t="shared" si="0"/>
        <v>4937255</v>
      </c>
      <c r="E6" s="6">
        <f>'A.2 PRIHODI I RASHODI IF'!E7</f>
        <v>3893091</v>
      </c>
      <c r="F6" s="6">
        <f>'A.2 PRIHODI I RASHODI IF'!E8</f>
        <v>0</v>
      </c>
      <c r="G6" s="6">
        <f>'A.2 PRIHODI I RASHODI IF'!E10</f>
        <v>115000</v>
      </c>
      <c r="H6" s="6">
        <f>'A.2 PRIHODI I RASHODI IF'!E12</f>
        <v>0</v>
      </c>
      <c r="I6" s="6">
        <f>'A.2 PRIHODI I RASHODI IF'!E13+'B.2 RAČUN FINANC IF'!E7</f>
        <v>129900</v>
      </c>
      <c r="J6" s="6">
        <f>'A.2 PRIHODI I RASHODI IF'!E15</f>
        <v>130491</v>
      </c>
      <c r="K6" s="6">
        <f>'A.2 PRIHODI I RASHODI IF'!E16</f>
        <v>666273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2500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1853 SVEUČILIŠTE U ZAGREBU - GEODETSKI FAKULTET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-1115260</v>
      </c>
      <c r="E7" s="222"/>
      <c r="F7" s="222"/>
      <c r="G7" s="222">
        <v>-48893</v>
      </c>
      <c r="H7" s="222"/>
      <c r="I7" s="222">
        <v>-195790</v>
      </c>
      <c r="J7" s="222">
        <v>-250324</v>
      </c>
      <c r="K7" s="222">
        <v>-620253</v>
      </c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</row>
    <row r="8" spans="1:16384" s="19" customFormat="1">
      <c r="A8" s="145">
        <v>2025</v>
      </c>
      <c r="B8" s="33"/>
      <c r="C8" s="34" t="s">
        <v>3014</v>
      </c>
      <c r="D8" s="15">
        <f t="shared" si="0"/>
        <v>4813789</v>
      </c>
      <c r="E8" s="6">
        <f>+E5+E6+E7</f>
        <v>3893091</v>
      </c>
      <c r="F8" s="6">
        <f t="shared" ref="F8:S8" si="1">+F5+F6+F7</f>
        <v>0</v>
      </c>
      <c r="G8" s="6">
        <f t="shared" si="1"/>
        <v>135000</v>
      </c>
      <c r="H8" s="6">
        <f t="shared" si="1"/>
        <v>0</v>
      </c>
      <c r="I8" s="6">
        <f t="shared" si="1"/>
        <v>66500</v>
      </c>
      <c r="J8" s="6">
        <f t="shared" si="1"/>
        <v>40425</v>
      </c>
      <c r="K8" s="6">
        <f t="shared" si="1"/>
        <v>676273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2500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4813789</v>
      </c>
      <c r="E9" s="6">
        <f>'A.2 PRIHODI I RASHODI IF'!E33</f>
        <v>3893091</v>
      </c>
      <c r="F9" s="6">
        <f>'A.2 PRIHODI I RASHODI IF'!E34</f>
        <v>0</v>
      </c>
      <c r="G9" s="6">
        <f>'A.2 PRIHODI I RASHODI IF'!E36+'B.2 RAČUN FINANC IF'!E14</f>
        <v>135000</v>
      </c>
      <c r="H9" s="6">
        <f>'A.2 PRIHODI I RASHODI IF'!E38</f>
        <v>0</v>
      </c>
      <c r="I9" s="6">
        <f>'A.2 PRIHODI I RASHODI IF'!E39</f>
        <v>66500</v>
      </c>
      <c r="J9" s="6">
        <f>'A.2 PRIHODI I RASHODI IF'!E41</f>
        <v>40425</v>
      </c>
      <c r="K9" s="6">
        <f>'A.2 PRIHODI I RASHODI IF'!E42</f>
        <v>676273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2500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1853 SVEUČILIŠTE U ZAGREBU - GEODETSKI FAKULTET</v>
      </c>
    </row>
    <row r="10" spans="1:16384" s="19" customFormat="1" ht="20.25" customHeight="1">
      <c r="A10" s="145">
        <v>2025</v>
      </c>
      <c r="B10" s="128"/>
      <c r="C10" s="128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1853 SVEUČILIŠTE U ZAGREBU - GEODETSKI FAKULTET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1853 SVEUČILIŠTE U ZAGREBU - GEODETSKI FAKULTET</v>
      </c>
    </row>
    <row r="12" spans="1:16384" s="19" customFormat="1" ht="89.25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4525</v>
      </c>
      <c r="R12" s="90" t="s">
        <v>238</v>
      </c>
      <c r="S12" s="2" t="s">
        <v>239</v>
      </c>
      <c r="T12" s="2" t="s">
        <v>240</v>
      </c>
      <c r="U12" s="256" t="s">
        <v>3704</v>
      </c>
      <c r="V12" s="257" t="s">
        <v>3705</v>
      </c>
      <c r="W12" s="19" t="str">
        <f>'OPĆI DIO'!$C$1</f>
        <v>1853 SVEUČILIŠTE U ZAGREBU - GEODETSKI FAKULTET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1115260</v>
      </c>
      <c r="E13" s="78">
        <f t="shared" ref="E13:V13" si="260">-E7</f>
        <v>0</v>
      </c>
      <c r="F13" s="78">
        <f t="shared" si="260"/>
        <v>0</v>
      </c>
      <c r="G13" s="78">
        <f>-G7</f>
        <v>48893</v>
      </c>
      <c r="H13" s="78">
        <f t="shared" si="260"/>
        <v>0</v>
      </c>
      <c r="I13" s="78">
        <f t="shared" si="260"/>
        <v>195790</v>
      </c>
      <c r="J13" s="78">
        <f t="shared" si="260"/>
        <v>250324</v>
      </c>
      <c r="K13" s="78">
        <f t="shared" si="260"/>
        <v>620253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1853 SVEUČILIŠTE U ZAGREBU - GEODETSKI FAKULTET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4170039</v>
      </c>
      <c r="E14" s="6">
        <f>'A.2 PRIHODI I RASHODI IF'!F7</f>
        <v>3484379</v>
      </c>
      <c r="F14" s="6">
        <f>'A.2 PRIHODI I RASHODI IF'!F8</f>
        <v>0</v>
      </c>
      <c r="G14" s="6">
        <f>'A.2 PRIHODI I RASHODI IF'!F10</f>
        <v>125000</v>
      </c>
      <c r="H14" s="6">
        <f>'A.2 PRIHODI I RASHODI IF'!F12</f>
        <v>0</v>
      </c>
      <c r="I14" s="6">
        <f>'A.2 PRIHODI I RASHODI IF'!F13+'B.2 RAČUN FINANC IF'!F7</f>
        <v>129900</v>
      </c>
      <c r="J14" s="6">
        <f>'A.2 PRIHODI I RASHODI IF'!F15</f>
        <v>0</v>
      </c>
      <c r="K14" s="6">
        <f>'A.2 PRIHODI I RASHODI IF'!F16</f>
        <v>428260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2500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1853 SVEUČILIŠTE U ZAGREBU - GEODETSKI FAKULTET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-1168660</v>
      </c>
      <c r="E15" s="223"/>
      <c r="F15" s="223"/>
      <c r="G15" s="223">
        <v>-38893</v>
      </c>
      <c r="H15" s="223"/>
      <c r="I15" s="223">
        <v>-259190</v>
      </c>
      <c r="J15" s="223">
        <v>-250324</v>
      </c>
      <c r="K15" s="223">
        <v>-620253</v>
      </c>
      <c r="L15" s="223"/>
      <c r="M15" s="221"/>
      <c r="N15" s="223"/>
      <c r="O15" s="223"/>
      <c r="P15" s="223"/>
      <c r="Q15" s="223"/>
      <c r="R15" s="223"/>
      <c r="S15" s="223"/>
      <c r="T15" s="223"/>
      <c r="U15" s="223"/>
      <c r="V15" s="223"/>
      <c r="W15" s="19" t="str">
        <f>'OPĆI DIO'!$C$1</f>
        <v>1853 SVEUČILIŠTE U ZAGREBU - GEODETSKI FAKULTET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4116639</v>
      </c>
      <c r="E16" s="6">
        <f>+E13+E14+E15</f>
        <v>3484379</v>
      </c>
      <c r="F16" s="6">
        <f t="shared" ref="F16:V16" si="261">+F13+F14+F15</f>
        <v>0</v>
      </c>
      <c r="G16" s="6">
        <f t="shared" si="261"/>
        <v>135000</v>
      </c>
      <c r="H16" s="6">
        <f t="shared" si="261"/>
        <v>0</v>
      </c>
      <c r="I16" s="6">
        <f t="shared" si="261"/>
        <v>66500</v>
      </c>
      <c r="J16" s="6">
        <f t="shared" si="261"/>
        <v>0</v>
      </c>
      <c r="K16" s="6">
        <f t="shared" si="261"/>
        <v>428260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2500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1853 SVEUČILIŠTE U ZAGREBU - GEODETSKI FAKULTET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4116639</v>
      </c>
      <c r="E17" s="6">
        <f>'A.2 PRIHODI I RASHODI IF'!F33</f>
        <v>3484379</v>
      </c>
      <c r="F17" s="6">
        <f>'A.2 PRIHODI I RASHODI IF'!F34</f>
        <v>0</v>
      </c>
      <c r="G17" s="6">
        <f>'A.2 PRIHODI I RASHODI IF'!F36+'B.2 RAČUN FINANC IF'!F14</f>
        <v>135000</v>
      </c>
      <c r="H17" s="6">
        <f>'A.2 PRIHODI I RASHODI IF'!F38</f>
        <v>0</v>
      </c>
      <c r="I17" s="6">
        <f>'A.2 PRIHODI I RASHODI IF'!F39</f>
        <v>66500</v>
      </c>
      <c r="J17" s="6">
        <f>'A.2 PRIHODI I RASHODI IF'!F41</f>
        <v>0</v>
      </c>
      <c r="K17" s="6">
        <f>'A.2 PRIHODI I RASHODI IF'!F42</f>
        <v>428260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2500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1853 SVEUČILIŠTE U ZAGREBU - GEODETSKI FAKULTET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1853 SVEUČILIŠTE U ZAGREBU - GEODETSKI FAKULTET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1853 SVEUČILIŠTE U ZAGREBU - GEODETSKI FAKULTET</v>
      </c>
    </row>
    <row r="20" spans="1:23" s="19" customFormat="1" ht="89.25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4525</v>
      </c>
      <c r="R20" s="90" t="s">
        <v>238</v>
      </c>
      <c r="S20" s="2" t="s">
        <v>239</v>
      </c>
      <c r="T20" s="2" t="s">
        <v>240</v>
      </c>
      <c r="U20" s="256" t="s">
        <v>3704</v>
      </c>
      <c r="V20" s="257" t="s">
        <v>3705</v>
      </c>
      <c r="W20" s="19" t="str">
        <f>'OPĆI DIO'!$C$1</f>
        <v>1853 SVEUČILIŠTE U ZAGREBU - GEODETSKI FAKULTET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1168660</v>
      </c>
      <c r="E21" s="78">
        <f t="shared" ref="E21:V21" si="264">-E15</f>
        <v>0</v>
      </c>
      <c r="F21" s="78">
        <f t="shared" si="264"/>
        <v>0</v>
      </c>
      <c r="G21" s="78">
        <f>-G15</f>
        <v>38893</v>
      </c>
      <c r="H21" s="78">
        <f t="shared" si="264"/>
        <v>0</v>
      </c>
      <c r="I21" s="78">
        <f t="shared" si="264"/>
        <v>259190</v>
      </c>
      <c r="J21" s="78">
        <f t="shared" si="264"/>
        <v>250324</v>
      </c>
      <c r="K21" s="78">
        <f t="shared" si="264"/>
        <v>620253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1853 SVEUČILIŠTE U ZAGREBU - GEODETSKI FAKULTET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4073166</v>
      </c>
      <c r="E22" s="6">
        <f>'A.2 PRIHODI I RASHODI IF'!G7</f>
        <v>3484379</v>
      </c>
      <c r="F22" s="6">
        <f>'A.2 PRIHODI I RASHODI IF'!G8</f>
        <v>0</v>
      </c>
      <c r="G22" s="6">
        <f>'A.2 PRIHODI I RASHODI IF'!G10</f>
        <v>130000</v>
      </c>
      <c r="H22" s="6">
        <f>'A.2 PRIHODI I RASHODI IF'!G12</f>
        <v>0</v>
      </c>
      <c r="I22" s="6">
        <f>'A.2 PRIHODI I RASHODI IF'!G13+'B.2 RAČUN FINANC IF'!G7</f>
        <v>129900</v>
      </c>
      <c r="J22" s="6">
        <f>'A.2 PRIHODI I RASHODI IF'!G15</f>
        <v>0</v>
      </c>
      <c r="K22" s="6">
        <f>'A.2 PRIHODI I RASHODI IF'!G16</f>
        <v>326387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2500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1853 SVEUČILIŠTE U ZAGREBU - GEODETSKI FAKULTET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-1227060</v>
      </c>
      <c r="E23" s="223"/>
      <c r="F23" s="223"/>
      <c r="G23" s="223">
        <v>-33893</v>
      </c>
      <c r="H23" s="223"/>
      <c r="I23" s="223">
        <v>-322590</v>
      </c>
      <c r="J23" s="223">
        <v>-250324</v>
      </c>
      <c r="K23" s="223">
        <v>-620253</v>
      </c>
      <c r="L23" s="223"/>
      <c r="M23" s="221"/>
      <c r="N23" s="223"/>
      <c r="O23" s="223"/>
      <c r="P23" s="223"/>
      <c r="Q23" s="223"/>
      <c r="R23" s="223"/>
      <c r="S23" s="223"/>
      <c r="T23" s="223"/>
      <c r="U23" s="223"/>
      <c r="V23" s="223"/>
      <c r="W23" s="19" t="str">
        <f>'OPĆI DIO'!$C$1</f>
        <v>1853 SVEUČILIŠTE U ZAGREBU - GEODETSKI FAKULTET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4014766</v>
      </c>
      <c r="E24" s="6">
        <f>+E21+E22+E23</f>
        <v>3484379</v>
      </c>
      <c r="F24" s="6">
        <f t="shared" ref="F24:V24" si="265">+F21+F22+F23</f>
        <v>0</v>
      </c>
      <c r="G24" s="6">
        <f t="shared" si="265"/>
        <v>135000</v>
      </c>
      <c r="H24" s="6">
        <f t="shared" si="265"/>
        <v>0</v>
      </c>
      <c r="I24" s="6">
        <f t="shared" si="265"/>
        <v>66500</v>
      </c>
      <c r="J24" s="6">
        <f t="shared" si="265"/>
        <v>0</v>
      </c>
      <c r="K24" s="6">
        <f t="shared" si="265"/>
        <v>326387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2500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1853 SVEUČILIŠTE U ZAGREBU - GEODETSKI FAKULTET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4014766</v>
      </c>
      <c r="E25" s="6">
        <f>'A.2 PRIHODI I RASHODI IF'!G33</f>
        <v>3484379</v>
      </c>
      <c r="F25" s="6">
        <f>'A.2 PRIHODI I RASHODI IF'!G34</f>
        <v>0</v>
      </c>
      <c r="G25" s="6">
        <f>'A.2 PRIHODI I RASHODI IF'!G36+'B.2 RAČUN FINANC IF'!G14</f>
        <v>135000</v>
      </c>
      <c r="H25" s="6">
        <f>'A.2 PRIHODI I RASHODI IF'!G38</f>
        <v>0</v>
      </c>
      <c r="I25" s="6">
        <f>'A.2 PRIHODI I RASHODI IF'!G39</f>
        <v>66500</v>
      </c>
      <c r="J25" s="6">
        <f>'A.2 PRIHODI I RASHODI IF'!G41</f>
        <v>0</v>
      </c>
      <c r="K25" s="6">
        <f>'A.2 PRIHODI I RASHODI IF'!G42</f>
        <v>326387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2500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1853 SVEUČILIŠTE U ZAGREBU - GEODETSKI FAKULTET</v>
      </c>
    </row>
    <row r="26" spans="1:23" s="19" customFormat="1" ht="20.25" customHeight="1">
      <c r="A26" s="145">
        <v>2027</v>
      </c>
      <c r="B26" s="128"/>
      <c r="C26" s="128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1853 SVEUČILIŠTE U ZAGREBU - GEODETSKI FAKULTET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E13" sqref="E13"/>
    </sheetView>
  </sheetViews>
  <sheetFormatPr defaultColWidth="0" defaultRowHeight="15" zeroHeight="1"/>
  <cols>
    <col min="1" max="1" width="3.28515625" style="185" customWidth="1"/>
    <col min="2" max="2" width="8.42578125" style="185" bestFit="1" customWidth="1"/>
    <col min="3" max="3" width="37.85546875" style="185" customWidth="1"/>
    <col min="4" max="8" width="15.42578125" style="185" customWidth="1"/>
    <col min="9" max="11" width="17.5703125" style="185" hidden="1" customWidth="1"/>
    <col min="12" max="16384" width="9.140625" style="185" hidden="1"/>
  </cols>
  <sheetData>
    <row r="1" spans="1:10" s="171" customFormat="1" ht="15.75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.75">
      <c r="A2" s="302" t="s">
        <v>2864</v>
      </c>
      <c r="B2" s="302"/>
      <c r="C2" s="302"/>
      <c r="D2" s="302"/>
      <c r="E2" s="302"/>
      <c r="F2" s="302"/>
      <c r="G2" s="302"/>
      <c r="H2" s="302"/>
      <c r="I2" s="175"/>
      <c r="J2" s="175"/>
    </row>
    <row r="3" spans="1:10" s="171" customFormat="1" ht="18.75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.75">
      <c r="A4" s="302" t="s">
        <v>2865</v>
      </c>
      <c r="B4" s="302"/>
      <c r="C4" s="302"/>
      <c r="D4" s="302"/>
      <c r="E4" s="302"/>
      <c r="F4" s="302"/>
      <c r="G4" s="302"/>
      <c r="H4" s="302"/>
      <c r="I4" s="172"/>
      <c r="J4" s="172"/>
    </row>
    <row r="5" spans="1:10" s="171" customFormat="1" ht="18.75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.75">
      <c r="A6" s="302" t="s">
        <v>3653</v>
      </c>
      <c r="B6" s="302"/>
      <c r="C6" s="302"/>
      <c r="D6" s="302"/>
      <c r="E6" s="302"/>
      <c r="F6" s="302"/>
      <c r="G6" s="302"/>
      <c r="H6" s="302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30">
      <c r="A8" s="303" t="s">
        <v>3654</v>
      </c>
      <c r="B8" s="304"/>
      <c r="C8" s="305"/>
      <c r="D8" s="177" t="s">
        <v>3702</v>
      </c>
      <c r="E8" s="177" t="s">
        <v>3703</v>
      </c>
      <c r="F8" s="178" t="s">
        <v>3706</v>
      </c>
      <c r="G8" s="178" t="s">
        <v>3707</v>
      </c>
      <c r="H8" s="178" t="s">
        <v>3708</v>
      </c>
    </row>
    <row r="9" spans="1:10">
      <c r="A9" s="299">
        <v>1</v>
      </c>
      <c r="B9" s="300"/>
      <c r="C9" s="301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2944</v>
      </c>
      <c r="D10" s="210">
        <f>+D11+D19</f>
        <v>5605372.8100000005</v>
      </c>
      <c r="E10" s="210">
        <f>+E11+E19</f>
        <v>5541901</v>
      </c>
      <c r="F10" s="210">
        <f>+F11+F19</f>
        <v>4937255</v>
      </c>
      <c r="G10" s="210">
        <f>+G11+G19</f>
        <v>4170039</v>
      </c>
      <c r="H10" s="210">
        <f>+H11+H19</f>
        <v>4073166</v>
      </c>
      <c r="I10" s="208" t="str">
        <f>'OPĆI DIO'!$C$1</f>
        <v>1853 SVEUČILIŠTE U ZAGREBU - GEODETSKI FAKULTET</v>
      </c>
    </row>
    <row r="11" spans="1:10">
      <c r="A11" s="181">
        <v>6</v>
      </c>
      <c r="B11" s="181"/>
      <c r="C11" s="181" t="s">
        <v>3655</v>
      </c>
      <c r="D11" s="202">
        <f>SUM(D12:D18)</f>
        <v>5605372.8100000005</v>
      </c>
      <c r="E11" s="202">
        <f>SUM(E13:E18)</f>
        <v>5541901</v>
      </c>
      <c r="F11" s="202">
        <f>SUM(F12:F18)</f>
        <v>4937255</v>
      </c>
      <c r="G11" s="202">
        <f>SUM(G12:G18)</f>
        <v>4170039</v>
      </c>
      <c r="H11" s="202">
        <f>SUM(H12:H18)</f>
        <v>4073166</v>
      </c>
      <c r="I11" s="208" t="str">
        <f>'OPĆI DIO'!$C$1</f>
        <v>1853 SVEUČILIŠTE U ZAGREBU - GEODETSKI FAKULTET</v>
      </c>
    </row>
    <row r="12" spans="1:10">
      <c r="A12" s="181"/>
      <c r="B12" s="182" t="s">
        <v>2868</v>
      </c>
      <c r="C12" s="182" t="s">
        <v>2867</v>
      </c>
      <c r="D12" s="234">
        <v>0</v>
      </c>
      <c r="E12" s="313">
        <v>0</v>
      </c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1853 SVEUČILIŠTE U ZAGREBU - GEODETSKI FAKULTET</v>
      </c>
    </row>
    <row r="13" spans="1:10" ht="30">
      <c r="A13" s="181"/>
      <c r="B13" s="182" t="s">
        <v>2870</v>
      </c>
      <c r="C13" s="182" t="s">
        <v>2869</v>
      </c>
      <c r="D13" s="234">
        <v>1900897.58</v>
      </c>
      <c r="E13" s="234">
        <v>1506390</v>
      </c>
      <c r="F13" s="225">
        <f>SUMIF('Unos prihoda i primitaka'!$L$3:$L$501,$B13,'Unos prihoda i primitaka'!G$3:G$501)</f>
        <v>796764</v>
      </c>
      <c r="G13" s="225">
        <f>SUMIF('Unos prihoda i primitaka'!$L$3:$L$501,$B13,'Unos prihoda i primitaka'!H$3:H$501)</f>
        <v>428260</v>
      </c>
      <c r="H13" s="225">
        <f>SUMIF('Unos prihoda i primitaka'!$L$3:$L$501,$B13,'Unos prihoda i primitaka'!I$3:I$501)</f>
        <v>326387</v>
      </c>
      <c r="I13" s="208" t="str">
        <f>'OPĆI DIO'!$C$1</f>
        <v>1853 SVEUČILIŠTE U ZAGREBU - GEODETSKI FAKULTET</v>
      </c>
    </row>
    <row r="14" spans="1:10">
      <c r="A14" s="181"/>
      <c r="B14" s="182" t="s">
        <v>2872</v>
      </c>
      <c r="C14" s="182" t="s">
        <v>2871</v>
      </c>
      <c r="D14" s="234">
        <v>1006.94</v>
      </c>
      <c r="E14" s="234">
        <v>37850</v>
      </c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1853 SVEUČILIŠTE U ZAGREBU - GEODETSKI FAKULTET</v>
      </c>
    </row>
    <row r="15" spans="1:10" ht="45">
      <c r="A15" s="181"/>
      <c r="B15" s="182" t="s">
        <v>2873</v>
      </c>
      <c r="C15" s="182" t="s">
        <v>2874</v>
      </c>
      <c r="D15" s="234">
        <v>104240.78</v>
      </c>
      <c r="E15" s="234">
        <v>430240</v>
      </c>
      <c r="F15" s="225">
        <f>SUMIF('Unos prihoda i primitaka'!$L$3:$L$501,$B15,'Unos prihoda i primitaka'!G$3:G$501)</f>
        <v>129900</v>
      </c>
      <c r="G15" s="225">
        <f>SUMIF('Unos prihoda i primitaka'!$L$3:$L$501,$B15,'Unos prihoda i primitaka'!H$3:H$501)</f>
        <v>129900</v>
      </c>
      <c r="H15" s="225">
        <f>SUMIF('Unos prihoda i primitaka'!$L$3:$L$501,$B15,'Unos prihoda i primitaka'!I$3:I$501)</f>
        <v>129900</v>
      </c>
      <c r="I15" s="208" t="str">
        <f>'OPĆI DIO'!$C$1</f>
        <v>1853 SVEUČILIŠTE U ZAGREBU - GEODETSKI FAKULTET</v>
      </c>
    </row>
    <row r="16" spans="1:10" ht="30">
      <c r="A16" s="181"/>
      <c r="B16" s="182" t="s">
        <v>2876</v>
      </c>
      <c r="C16" s="182" t="s">
        <v>2875</v>
      </c>
      <c r="D16" s="234">
        <v>680188.81</v>
      </c>
      <c r="E16" s="234">
        <v>3567421</v>
      </c>
      <c r="F16" s="225">
        <f>SUMIF('Unos prihoda i primitaka'!$L$3:$L$501,$B16,'Unos prihoda i primitaka'!G$3:G$501)</f>
        <v>117500</v>
      </c>
      <c r="G16" s="225">
        <f>SUMIF('Unos prihoda i primitaka'!$L$3:$L$501,$B16,'Unos prihoda i primitaka'!H$3:H$501)</f>
        <v>127500</v>
      </c>
      <c r="H16" s="225">
        <f>SUMIF('Unos prihoda i primitaka'!$L$3:$L$501,$B16,'Unos prihoda i primitaka'!I$3:I$501)</f>
        <v>132500</v>
      </c>
      <c r="I16" s="208" t="str">
        <f>'OPĆI DIO'!$C$1</f>
        <v>1853 SVEUČILIŠTE U ZAGREBU - GEODETSKI FAKULTET</v>
      </c>
    </row>
    <row r="17" spans="1:9" ht="30">
      <c r="A17" s="181"/>
      <c r="B17" s="182" t="s">
        <v>2879</v>
      </c>
      <c r="C17" s="182" t="s">
        <v>2885</v>
      </c>
      <c r="D17" s="234">
        <v>2855389.17</v>
      </c>
      <c r="E17" s="234">
        <v>0</v>
      </c>
      <c r="F17" s="225">
        <f>SUMIF('Unos prihoda i primitaka'!$L$3:$L$501,$B17,'Unos prihoda i primitaka'!G$3:G$501)</f>
        <v>3893091</v>
      </c>
      <c r="G17" s="225">
        <f>SUMIF('Unos prihoda i primitaka'!$L$3:$L$501,$B17,'Unos prihoda i primitaka'!H$3:H$501)</f>
        <v>3484379</v>
      </c>
      <c r="H17" s="225">
        <f>SUMIF('Unos prihoda i primitaka'!$L$3:$L$501,$B17,'Unos prihoda i primitaka'!I$3:I$501)</f>
        <v>3484379</v>
      </c>
      <c r="I17" s="208" t="str">
        <f>'OPĆI DIO'!$C$1</f>
        <v>1853 SVEUČILIŠTE U ZAGREBU - GEODETSKI FAKULTET</v>
      </c>
    </row>
    <row r="18" spans="1:9">
      <c r="A18" s="181"/>
      <c r="B18" s="182" t="s">
        <v>2878</v>
      </c>
      <c r="C18" s="182" t="s">
        <v>2877</v>
      </c>
      <c r="D18" s="234">
        <v>63649.53</v>
      </c>
      <c r="E18" s="234">
        <v>0</v>
      </c>
      <c r="F18" s="225">
        <f>SUMIF('Unos prihoda i primitaka'!$L$3:$L$501,$B18,'Unos prihoda i primitaka'!G$3:G$501)</f>
        <v>0</v>
      </c>
      <c r="G18" s="225">
        <f>SUMIF('Unos prihoda i primitaka'!$L$3:$L$501,$B18,'Unos prihoda i primitaka'!H$3:H$501)</f>
        <v>0</v>
      </c>
      <c r="H18" s="225">
        <f>SUMIF('Unos prihoda i primitaka'!$L$3:$L$501,$B18,'Unos prihoda i primitaka'!I$3:I$501)</f>
        <v>0</v>
      </c>
      <c r="I18" s="208" t="str">
        <f>'OPĆI DIO'!$C$1</f>
        <v>1853 SVEUČILIŠTE U ZAGREBU - GEODETSKI FAKULTET</v>
      </c>
    </row>
    <row r="19" spans="1:9" s="208" customFormat="1" ht="30">
      <c r="A19" s="205">
        <v>7</v>
      </c>
      <c r="B19" s="205"/>
      <c r="C19" s="206" t="s">
        <v>3656</v>
      </c>
      <c r="D19" s="207">
        <f>+D20+D21</f>
        <v>0</v>
      </c>
      <c r="E19" s="207">
        <f>+E20+E21</f>
        <v>0</v>
      </c>
      <c r="F19" s="207">
        <f>+F20+F21</f>
        <v>0</v>
      </c>
      <c r="G19" s="207">
        <f>+G20+G21</f>
        <v>0</v>
      </c>
      <c r="H19" s="207">
        <f>+H20+H21</f>
        <v>0</v>
      </c>
      <c r="I19" s="208" t="str">
        <f>'OPĆI DIO'!$C$1</f>
        <v>1853 SVEUČILIŠTE U ZAGREBU - GEODETSKI FAKULTET</v>
      </c>
    </row>
    <row r="20" spans="1:9" ht="30">
      <c r="A20" s="183"/>
      <c r="B20" s="184" t="s">
        <v>2880</v>
      </c>
      <c r="C20" s="182" t="s">
        <v>2881</v>
      </c>
      <c r="D20" s="234">
        <v>0</v>
      </c>
      <c r="E20" s="234">
        <v>0</v>
      </c>
      <c r="F20" s="225">
        <f>SUMIF('Unos prihoda i primitaka'!$L$3:$L$501,$B20,'Unos prihoda i primitaka'!G$3:G$501)</f>
        <v>0</v>
      </c>
      <c r="G20" s="225">
        <f>SUMIF('Unos prihoda i primitaka'!$L$3:$L$501,$B20,'Unos prihoda i primitaka'!H$3:H$501)</f>
        <v>0</v>
      </c>
      <c r="H20" s="225">
        <f>SUMIF('Unos prihoda i primitaka'!$L$3:$L$501,$B20,'Unos prihoda i primitaka'!I$3:I$501)</f>
        <v>0</v>
      </c>
      <c r="I20" s="208" t="str">
        <f>'OPĆI DIO'!$C$1</f>
        <v>1853 SVEUČILIŠTE U ZAGREBU - GEODETSKI FAKULTET</v>
      </c>
    </row>
    <row r="21" spans="1:9" ht="30">
      <c r="A21" s="183"/>
      <c r="B21" s="184" t="s">
        <v>2882</v>
      </c>
      <c r="C21" s="182" t="s">
        <v>2883</v>
      </c>
      <c r="D21" s="234">
        <v>0</v>
      </c>
      <c r="E21" s="234">
        <v>0</v>
      </c>
      <c r="F21" s="225">
        <f>SUMIF('Unos prihoda i primitaka'!$L$3:$L$501,$B21,'Unos prihoda i primitaka'!G$3:G$501)</f>
        <v>0</v>
      </c>
      <c r="G21" s="225">
        <f>SUMIF('Unos prihoda i primitaka'!$L$3:$L$501,$B21,'Unos prihoda i primitaka'!H$3:H$501)</f>
        <v>0</v>
      </c>
      <c r="H21" s="225">
        <f>SUMIF('Unos prihoda i primitaka'!$L$3:$L$501,$B21,'Unos prihoda i primitaka'!I$3:I$501)</f>
        <v>0</v>
      </c>
      <c r="I21" s="208" t="str">
        <f>'OPĆI DIO'!$C$1</f>
        <v>1853 SVEUČILIŠTE U ZAGREBU - GEODETSKI FAKULTET</v>
      </c>
    </row>
    <row r="22" spans="1:9"/>
    <row r="23" spans="1:9"/>
    <row r="24" spans="1:9" ht="30">
      <c r="A24" s="303" t="s">
        <v>3654</v>
      </c>
      <c r="B24" s="304"/>
      <c r="C24" s="305"/>
      <c r="D24" s="177" t="s">
        <v>3702</v>
      </c>
      <c r="E24" s="177" t="s">
        <v>3703</v>
      </c>
      <c r="F24" s="178" t="s">
        <v>3706</v>
      </c>
      <c r="G24" s="178" t="s">
        <v>3707</v>
      </c>
      <c r="H24" s="178" t="s">
        <v>3708</v>
      </c>
    </row>
    <row r="25" spans="1:9">
      <c r="A25" s="299">
        <v>1</v>
      </c>
      <c r="B25" s="300"/>
      <c r="C25" s="301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249</v>
      </c>
      <c r="D26" s="224">
        <f>+D27+D35</f>
        <v>5279932.58</v>
      </c>
      <c r="E26" s="224">
        <f>+E27+E35</f>
        <v>5541901</v>
      </c>
      <c r="F26" s="224">
        <f>+F27+F35</f>
        <v>4813789</v>
      </c>
      <c r="G26" s="224">
        <f>+G27+G35</f>
        <v>4116639</v>
      </c>
      <c r="H26" s="224">
        <f>+H27+H35</f>
        <v>4014766</v>
      </c>
      <c r="I26" s="208" t="str">
        <f>'OPĆI DIO'!$C$1</f>
        <v>1853 SVEUČILIŠTE U ZAGREBU - GEODETSKI FAKULTET</v>
      </c>
    </row>
    <row r="27" spans="1:9">
      <c r="A27" s="181">
        <v>3</v>
      </c>
      <c r="B27" s="181"/>
      <c r="C27" s="181" t="s">
        <v>3657</v>
      </c>
      <c r="D27" s="201">
        <f>SUM(D28:D34)</f>
        <v>5136939.63</v>
      </c>
      <c r="E27" s="201">
        <f>SUM(E28:E34)</f>
        <v>4992051</v>
      </c>
      <c r="F27" s="201">
        <f>SUM(F28:F34)</f>
        <v>4354186</v>
      </c>
      <c r="G27" s="201">
        <f>SUM(G28:G34)</f>
        <v>4046247</v>
      </c>
      <c r="H27" s="201">
        <f>SUM(H28:H34)</f>
        <v>3944374</v>
      </c>
      <c r="I27" s="208" t="str">
        <f>'OPĆI DIO'!$C$1</f>
        <v>1853 SVEUČILIŠTE U ZAGREBU - GEODETSKI FAKULTET</v>
      </c>
    </row>
    <row r="28" spans="1:9">
      <c r="A28" s="181"/>
      <c r="B28" s="182">
        <v>31</v>
      </c>
      <c r="C28" s="182" t="s">
        <v>194</v>
      </c>
      <c r="D28" s="235">
        <v>3096376.31</v>
      </c>
      <c r="E28" s="235">
        <v>3953547</v>
      </c>
      <c r="F28" s="227">
        <f>SUMIF('Unos rashoda i izdataka'!$P$3:$P$501,$B28,'Unos rashoda i izdataka'!J$3:J$501)+SUMIF('Unos rashoda P4'!$S$3:$S$501,$B28,'Unos rashoda P4'!H$3:H$501)</f>
        <v>3360026</v>
      </c>
      <c r="G28" s="227">
        <f>SUMIF('Unos rashoda i izdataka'!$P$3:$P$501,$B28,'Unos rashoda i izdataka'!K$3:K$501)+SUMIF('Unos rashoda P4'!$S$3:$S$501,$B28,'Unos rashoda P4'!I$3:I$501)</f>
        <v>3316026</v>
      </c>
      <c r="H28" s="227">
        <f>SUMIF('Unos rashoda i izdataka'!$P$3:$P$501,$B28,'Unos rashoda i izdataka'!L$3:L$501)+SUMIF('Unos rashoda P4'!$S$3:$S$501,$B28,'Unos rashoda P4'!J$3:J$501)</f>
        <v>3314026</v>
      </c>
      <c r="I28" s="208" t="str">
        <f>'OPĆI DIO'!$C$1</f>
        <v>1853 SVEUČILIŠTE U ZAGREBU - GEODETSKI FAKULTET</v>
      </c>
    </row>
    <row r="29" spans="1:9">
      <c r="A29" s="184"/>
      <c r="B29" s="184">
        <v>32</v>
      </c>
      <c r="C29" s="190" t="s">
        <v>195</v>
      </c>
      <c r="D29" s="236">
        <v>1939285.43</v>
      </c>
      <c r="E29" s="236">
        <v>1036294</v>
      </c>
      <c r="F29" s="227">
        <f>SUMIF('Unos rashoda i izdataka'!$P$3:$P$501,$B29,'Unos rashoda i izdataka'!J$3:J$501)+SUMIF('Unos rashoda P4'!$S$3:$S$501,$B29,'Unos rashoda P4'!H$3:H$501)</f>
        <v>987960</v>
      </c>
      <c r="G29" s="227">
        <f>SUMIF('Unos rashoda i izdataka'!$P$3:$P$501,$B29,'Unos rashoda i izdataka'!K$3:K$501)+SUMIF('Unos rashoda P4'!$S$3:$S$501,$B29,'Unos rashoda P4'!I$3:I$501)</f>
        <v>727171</v>
      </c>
      <c r="H29" s="227">
        <f>SUMIF('Unos rashoda i izdataka'!$P$3:$P$501,$B29,'Unos rashoda i izdataka'!L$3:L$501)+SUMIF('Unos rashoda P4'!$S$3:$S$501,$B29,'Unos rashoda P4'!J$3:J$501)</f>
        <v>627298</v>
      </c>
      <c r="I29" s="208" t="str">
        <f>'OPĆI DIO'!$C$1</f>
        <v>1853 SVEUČILIŠTE U ZAGREBU - GEODETSKI FAKULTET</v>
      </c>
    </row>
    <row r="30" spans="1:9">
      <c r="A30" s="184"/>
      <c r="B30" s="184">
        <v>34</v>
      </c>
      <c r="C30" s="190" t="s">
        <v>196</v>
      </c>
      <c r="D30" s="236">
        <v>8765.6299999999992</v>
      </c>
      <c r="E30" s="236">
        <v>1500</v>
      </c>
      <c r="F30" s="227">
        <f>SUMIF('Unos rashoda i izdataka'!$P$3:$P$501,$B30,'Unos rashoda i izdataka'!J$3:J$501)+SUMIF('Unos rashoda P4'!$S$3:$S$501,$B30,'Unos rashoda P4'!H$3:H$501)</f>
        <v>2500</v>
      </c>
      <c r="G30" s="227">
        <f>SUMIF('Unos rashoda i izdataka'!$P$3:$P$501,$B30,'Unos rashoda i izdataka'!K$3:K$501)+SUMIF('Unos rashoda P4'!$S$3:$S$501,$B30,'Unos rashoda P4'!I$3:I$501)</f>
        <v>2500</v>
      </c>
      <c r="H30" s="227">
        <f>SUMIF('Unos rashoda i izdataka'!$P$3:$P$501,$B30,'Unos rashoda i izdataka'!L$3:L$501)+SUMIF('Unos rashoda P4'!$S$3:$S$501,$B30,'Unos rashoda P4'!J$3:J$501)</f>
        <v>2500</v>
      </c>
      <c r="I30" s="208" t="str">
        <f>'OPĆI DIO'!$C$1</f>
        <v>1853 SVEUČILIŠTE U ZAGREBU - GEODETSKI FAKULTET</v>
      </c>
    </row>
    <row r="31" spans="1:9">
      <c r="A31" s="184"/>
      <c r="B31" s="184">
        <v>35</v>
      </c>
      <c r="C31" s="190" t="s">
        <v>242</v>
      </c>
      <c r="D31" s="236">
        <v>0</v>
      </c>
      <c r="E31" s="236"/>
      <c r="F31" s="227">
        <f>SUMIF('Unos rashoda i izdataka'!$P$3:$P$501,$B31,'Unos rashoda i izdataka'!J$3:J$501)+SUMIF('Unos rashoda P4'!$S$3:$S$501,$B31,'Unos rashoda P4'!H$3:H$501)</f>
        <v>0</v>
      </c>
      <c r="G31" s="227">
        <f>SUMIF('Unos rashoda i izdataka'!$P$3:$P$501,$B31,'Unos rashoda i izdataka'!K$3:K$501)+SUMIF('Unos rashoda P4'!$S$3:$S$501,$B31,'Unos rashoda P4'!I$3:I$501)</f>
        <v>0</v>
      </c>
      <c r="H31" s="227">
        <f>SUMIF('Unos rashoda i izdataka'!$P$3:$P$501,$B31,'Unos rashoda i izdataka'!L$3:L$501)+SUMIF('Unos rashoda P4'!$S$3:$S$501,$B31,'Unos rashoda P4'!J$3:J$501)</f>
        <v>0</v>
      </c>
      <c r="I31" s="208" t="str">
        <f>'OPĆI DIO'!$C$1</f>
        <v>1853 SVEUČILIŠTE U ZAGREBU - GEODETSKI FAKULTET</v>
      </c>
    </row>
    <row r="32" spans="1:9" ht="30">
      <c r="A32" s="184"/>
      <c r="B32" s="184">
        <v>36</v>
      </c>
      <c r="C32" s="190" t="s">
        <v>197</v>
      </c>
      <c r="D32" s="236">
        <v>90919.59</v>
      </c>
      <c r="E32" s="236"/>
      <c r="F32" s="227">
        <f>SUMIF('Unos rashoda i izdataka'!$P$3:$P$501,$B32,'Unos rashoda i izdataka'!J$3:J$501)+SUMIF('Unos rashoda P4'!$S$3:$S$501,$B32,'Unos rashoda P4'!H$3:H$501)</f>
        <v>0</v>
      </c>
      <c r="G32" s="227">
        <f>SUMIF('Unos rashoda i izdataka'!$P$3:$P$501,$B32,'Unos rashoda i izdataka'!K$3:K$501)+SUMIF('Unos rashoda P4'!$S$3:$S$501,$B32,'Unos rashoda P4'!I$3:I$501)</f>
        <v>0</v>
      </c>
      <c r="H32" s="227">
        <f>SUMIF('Unos rashoda i izdataka'!$P$3:$P$501,$B32,'Unos rashoda i izdataka'!L$3:L$501)+SUMIF('Unos rashoda P4'!$S$3:$S$501,$B32,'Unos rashoda P4'!J$3:J$501)</f>
        <v>0</v>
      </c>
      <c r="I32" s="208" t="str">
        <f>'OPĆI DIO'!$C$1</f>
        <v>1853 SVEUČILIŠTE U ZAGREBU - GEODETSKI FAKULTET</v>
      </c>
    </row>
    <row r="33" spans="1:9" ht="30">
      <c r="A33" s="184"/>
      <c r="B33" s="184">
        <v>37</v>
      </c>
      <c r="C33" s="190" t="s">
        <v>243</v>
      </c>
      <c r="D33" s="236">
        <v>1592.67</v>
      </c>
      <c r="E33" s="236">
        <v>710</v>
      </c>
      <c r="F33" s="227">
        <f>SUMIF('Unos rashoda i izdataka'!$P$3:$P$501,$B33,'Unos rashoda i izdataka'!J$3:J$501)+SUMIF('Unos rashoda P4'!$S$3:$S$501,$B33,'Unos rashoda P4'!H$3:H$501)</f>
        <v>550</v>
      </c>
      <c r="G33" s="227">
        <f>SUMIF('Unos rashoda i izdataka'!$P$3:$P$501,$B33,'Unos rashoda i izdataka'!K$3:K$501)+SUMIF('Unos rashoda P4'!$S$3:$S$501,$B33,'Unos rashoda P4'!I$3:I$501)</f>
        <v>550</v>
      </c>
      <c r="H33" s="227">
        <f>SUMIF('Unos rashoda i izdataka'!$P$3:$P$501,$B33,'Unos rashoda i izdataka'!L$3:L$501)+SUMIF('Unos rashoda P4'!$S$3:$S$501,$B33,'Unos rashoda P4'!J$3:J$501)</f>
        <v>550</v>
      </c>
      <c r="I33" s="208" t="str">
        <f>'OPĆI DIO'!$C$1</f>
        <v>1853 SVEUČILIŠTE U ZAGREBU - GEODETSKI FAKULTET</v>
      </c>
    </row>
    <row r="34" spans="1:9" ht="30">
      <c r="A34" s="184"/>
      <c r="B34" s="184">
        <v>38</v>
      </c>
      <c r="C34" s="276" t="s">
        <v>6613</v>
      </c>
      <c r="D34" s="236">
        <v>0</v>
      </c>
      <c r="E34" s="236"/>
      <c r="F34" s="227">
        <f>SUMIF('Unos rashoda i izdataka'!$P$3:$P$501,$B34,'Unos rashoda i izdataka'!J$3:J$501)+SUMIF('Unos rashoda P4'!$S$3:$S$501,$B34,'Unos rashoda P4'!H$3:H$501)</f>
        <v>3150</v>
      </c>
      <c r="G34" s="227">
        <f>SUMIF('Unos rashoda i izdataka'!$P$3:$P$501,$B34,'Unos rashoda i izdataka'!K$3:K$501)+SUMIF('Unos rashoda P4'!$S$3:$S$501,$B34,'Unos rashoda P4'!I$3:I$501)</f>
        <v>0</v>
      </c>
      <c r="H34" s="227">
        <f>SUMIF('Unos rashoda i izdataka'!$P$3:$P$501,$B34,'Unos rashoda i izdataka'!L$3:L$501)+SUMIF('Unos rashoda P4'!$S$3:$S$501,$B34,'Unos rashoda P4'!J$3:J$501)</f>
        <v>0</v>
      </c>
      <c r="I34" s="208" t="str">
        <f>'OPĆI DIO'!$C$1</f>
        <v>1853 SVEUČILIŠTE U ZAGREBU - GEODETSKI FAKULTET</v>
      </c>
    </row>
    <row r="35" spans="1:9" ht="30">
      <c r="A35" s="187">
        <v>4</v>
      </c>
      <c r="B35" s="187"/>
      <c r="C35" s="188" t="s">
        <v>3658</v>
      </c>
      <c r="D35" s="201">
        <f>SUM(D36:D40)</f>
        <v>142992.95000000001</v>
      </c>
      <c r="E35" s="201">
        <f>SUM(E36:E40)</f>
        <v>549850</v>
      </c>
      <c r="F35" s="201">
        <f>SUM(F36:F40)</f>
        <v>459603</v>
      </c>
      <c r="G35" s="201">
        <f>SUM(G36:G40)</f>
        <v>70392</v>
      </c>
      <c r="H35" s="201">
        <f>SUM(H36:H40)</f>
        <v>70392</v>
      </c>
      <c r="I35" s="208" t="str">
        <f>'OPĆI DIO'!$C$1</f>
        <v>1853 SVEUČILIŠTE U ZAGREBU - GEODETSKI FAKULTET</v>
      </c>
    </row>
    <row r="36" spans="1:9" ht="30">
      <c r="A36" s="182"/>
      <c r="B36" s="182">
        <v>41</v>
      </c>
      <c r="C36" s="189" t="s">
        <v>244</v>
      </c>
      <c r="D36" s="235"/>
      <c r="E36" s="235"/>
      <c r="F36" s="227">
        <f>SUMIF('Unos rashoda i izdataka'!$P$3:$P$501,$B36,'Unos rashoda i izdataka'!J$3:J$501)+SUMIF('Unos rashoda P4'!$S$3:$S$501,$B36,'Unos rashoda P4'!H$3:H$501)</f>
        <v>0</v>
      </c>
      <c r="G36" s="227">
        <f>SUMIF('Unos rashoda i izdataka'!$P$3:$P$501,$B36,'Unos rashoda i izdataka'!K$3:K$501)+SUMIF('Unos rashoda P4'!$S$3:$S$501,$B36,'Unos rashoda P4'!I$3:I$501)</f>
        <v>0</v>
      </c>
      <c r="H36" s="227">
        <f>SUMIF('Unos rashoda i izdataka'!$P$3:$P$501,$B36,'Unos rashoda i izdataka'!L$3:L$501)+SUMIF('Unos rashoda P4'!$S$3:$S$501,$B36,'Unos rashoda P4'!J$3:J$501)</f>
        <v>0</v>
      </c>
      <c r="I36" s="208" t="str">
        <f>'OPĆI DIO'!$C$1</f>
        <v>1853 SVEUČILIŠTE U ZAGREBU - GEODETSKI FAKULTET</v>
      </c>
    </row>
    <row r="37" spans="1:9" ht="30">
      <c r="A37" s="182"/>
      <c r="B37" s="182">
        <v>42</v>
      </c>
      <c r="C37" s="189" t="s">
        <v>225</v>
      </c>
      <c r="D37" s="235">
        <v>142992.95000000001</v>
      </c>
      <c r="E37" s="235">
        <v>549850</v>
      </c>
      <c r="F37" s="227">
        <f>SUMIF('Unos rashoda i izdataka'!$P$3:$P$501,$B37,'Unos rashoda i izdataka'!J$3:J$501)+SUMIF('Unos rashoda P4'!$S$3:$S$501,$B37,'Unos rashoda P4'!H$3:H$501)</f>
        <v>459603</v>
      </c>
      <c r="G37" s="227">
        <f>SUMIF('Unos rashoda i izdataka'!$P$3:$P$501,$B37,'Unos rashoda i izdataka'!K$3:K$501)+SUMIF('Unos rashoda P4'!$S$3:$S$501,$B37,'Unos rashoda P4'!I$3:I$501)</f>
        <v>70392</v>
      </c>
      <c r="H37" s="227">
        <f>SUMIF('Unos rashoda i izdataka'!$P$3:$P$501,$B37,'Unos rashoda i izdataka'!L$3:L$501)+SUMIF('Unos rashoda P4'!$S$3:$S$501,$B37,'Unos rashoda P4'!J$3:J$501)</f>
        <v>70392</v>
      </c>
      <c r="I37" s="208" t="str">
        <f>'OPĆI DIO'!$C$1</f>
        <v>1853 SVEUČILIŠTE U ZAGREBU - GEODETSKI FAKULTET</v>
      </c>
    </row>
    <row r="38" spans="1:9" ht="30">
      <c r="A38" s="182"/>
      <c r="B38" s="182">
        <v>43</v>
      </c>
      <c r="C38" s="189" t="s">
        <v>245</v>
      </c>
      <c r="D38" s="235"/>
      <c r="E38" s="235"/>
      <c r="F38" s="227">
        <f>SUMIF('Unos rashoda i izdataka'!$P$3:$P$501,$B38,'Unos rashoda i izdataka'!J$3:J$501)+SUMIF('Unos rashoda P4'!$S$3:$S$501,$B38,'Unos rashoda P4'!H$3:H$501)</f>
        <v>0</v>
      </c>
      <c r="G38" s="227">
        <f>SUMIF('Unos rashoda i izdataka'!$P$3:$P$501,$B38,'Unos rashoda i izdataka'!K$3:K$501)+SUMIF('Unos rashoda P4'!$S$3:$S$501,$B38,'Unos rashoda P4'!I$3:I$501)</f>
        <v>0</v>
      </c>
      <c r="H38" s="227">
        <f>SUMIF('Unos rashoda i izdataka'!$P$3:$P$501,$B38,'Unos rashoda i izdataka'!L$3:L$501)+SUMIF('Unos rashoda P4'!$S$3:$S$501,$B38,'Unos rashoda P4'!J$3:J$501)</f>
        <v>0</v>
      </c>
      <c r="I38" s="208" t="str">
        <f>'OPĆI DIO'!$C$1</f>
        <v>1853 SVEUČILIŠTE U ZAGREBU - GEODETSKI FAKULTET</v>
      </c>
    </row>
    <row r="39" spans="1:9" ht="30">
      <c r="A39" s="182"/>
      <c r="B39" s="182">
        <v>44</v>
      </c>
      <c r="C39" s="189" t="s">
        <v>246</v>
      </c>
      <c r="D39" s="235"/>
      <c r="E39" s="235"/>
      <c r="F39" s="227">
        <f>SUMIF('Unos rashoda i izdataka'!$P$3:$P$501,$B39,'Unos rashoda i izdataka'!J$3:J$501)+SUMIF('Unos rashoda P4'!$S$3:$S$501,$B39,'Unos rashoda P4'!H$3:H$501)</f>
        <v>0</v>
      </c>
      <c r="G39" s="227">
        <f>SUMIF('Unos rashoda i izdataka'!$P$3:$P$501,$B39,'Unos rashoda i izdataka'!K$3:K$501)+SUMIF('Unos rashoda P4'!$S$3:$S$501,$B39,'Unos rashoda P4'!I$3:I$501)</f>
        <v>0</v>
      </c>
      <c r="H39" s="227">
        <f>SUMIF('Unos rashoda i izdataka'!$P$3:$P$501,$B39,'Unos rashoda i izdataka'!L$3:L$501)+SUMIF('Unos rashoda P4'!$S$3:$S$501,$B39,'Unos rashoda P4'!J$3:J$501)</f>
        <v>0</v>
      </c>
      <c r="I39" s="208" t="str">
        <f>'OPĆI DIO'!$C$1</f>
        <v>1853 SVEUČILIŠTE U ZAGREBU - GEODETSKI FAKULTET</v>
      </c>
    </row>
    <row r="40" spans="1:9" ht="30">
      <c r="A40" s="182"/>
      <c r="B40" s="182">
        <v>45</v>
      </c>
      <c r="C40" s="189" t="s">
        <v>198</v>
      </c>
      <c r="D40" s="235"/>
      <c r="E40" s="235"/>
      <c r="F40" s="227">
        <f>SUMIF('Unos rashoda i izdataka'!$P$3:$P$501,$B40,'Unos rashoda i izdataka'!J$3:J$501)+SUMIF('Unos rashoda P4'!$S$3:$S$501,$B40,'Unos rashoda P4'!H$3:H$501)</f>
        <v>0</v>
      </c>
      <c r="G40" s="227">
        <f>SUMIF('Unos rashoda i izdataka'!$P$3:$P$501,$B40,'Unos rashoda i izdataka'!K$3:K$501)+SUMIF('Unos rashoda P4'!$S$3:$S$501,$B40,'Unos rashoda P4'!I$3:I$501)</f>
        <v>0</v>
      </c>
      <c r="H40" s="227">
        <f>SUMIF('Unos rashoda i izdataka'!$P$3:$P$501,$B40,'Unos rashoda i izdataka'!L$3:L$501)+SUMIF('Unos rashoda P4'!$S$3:$S$501,$B40,'Unos rashoda P4'!J$3:J$501)</f>
        <v>0</v>
      </c>
      <c r="I40" s="208" t="str">
        <f>'OPĆI DIO'!$C$1</f>
        <v>1853 SVEUČILIŠTE U ZAGREBU - GEODETSKI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34" sqref="D34"/>
    </sheetView>
  </sheetViews>
  <sheetFormatPr defaultColWidth="0" defaultRowHeight="15" zeroHeight="1"/>
  <cols>
    <col min="1" max="1" width="9.140625" style="185" customWidth="1"/>
    <col min="2" max="2" width="42" style="185" customWidth="1"/>
    <col min="3" max="7" width="15.7109375" style="185" customWidth="1"/>
    <col min="8" max="8" width="0" style="185" hidden="1" customWidth="1"/>
    <col min="9" max="16384" width="9.140625" style="185" hidden="1"/>
  </cols>
  <sheetData>
    <row r="1" spans="1:8" s="197" customFormat="1" ht="18.75">
      <c r="B1" s="302" t="s">
        <v>3659</v>
      </c>
      <c r="C1" s="302"/>
      <c r="D1" s="302"/>
      <c r="E1" s="302"/>
      <c r="F1" s="302"/>
      <c r="G1" s="302"/>
    </row>
    <row r="2" spans="1:8">
      <c r="B2" s="176"/>
      <c r="C2" s="176"/>
      <c r="D2" s="176"/>
      <c r="E2" s="176"/>
      <c r="F2" s="176"/>
      <c r="G2" s="176"/>
    </row>
    <row r="3" spans="1:8" ht="30">
      <c r="A3" s="248"/>
      <c r="B3" s="193" t="s">
        <v>3654</v>
      </c>
      <c r="C3" s="177" t="s">
        <v>3702</v>
      </c>
      <c r="D3" s="177" t="s">
        <v>3703</v>
      </c>
      <c r="E3" s="178" t="s">
        <v>3706</v>
      </c>
      <c r="F3" s="178" t="s">
        <v>3707</v>
      </c>
      <c r="G3" s="178" t="s">
        <v>3708</v>
      </c>
    </row>
    <row r="4" spans="1:8">
      <c r="A4" s="248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8"/>
      <c r="B5" s="243" t="s">
        <v>2944</v>
      </c>
      <c r="C5" s="203">
        <f>+C6+C9+C11+C14+C23+C26</f>
        <v>5605372.8099999987</v>
      </c>
      <c r="D5" s="203">
        <f>+D6+D9+D11+D14+D23+D26</f>
        <v>5541901</v>
      </c>
      <c r="E5" s="203">
        <f>+E6+E9+E11+E14+E23+E26+E28</f>
        <v>4937255</v>
      </c>
      <c r="F5" s="203">
        <f>+F6+F9+F11+F14+F23+F26+F28</f>
        <v>4170039</v>
      </c>
      <c r="G5" s="203">
        <f>+G6+G9+G11+G14+G23+G26+G28</f>
        <v>4073166</v>
      </c>
      <c r="H5" s="208" t="str">
        <f>'OPĆI DIO'!$C$1</f>
        <v>1853 SVEUČILIŠTE U ZAGREBU - GEODETSKI FAKULTET</v>
      </c>
    </row>
    <row r="6" spans="1:8">
      <c r="A6" s="248">
        <v>1</v>
      </c>
      <c r="B6" s="244" t="s">
        <v>3660</v>
      </c>
      <c r="C6" s="204">
        <f>+C7+C8</f>
        <v>2914221.17</v>
      </c>
      <c r="D6" s="202">
        <f>+D7+D8</f>
        <v>3567421</v>
      </c>
      <c r="E6" s="202">
        <f>+E7+E8</f>
        <v>3893091</v>
      </c>
      <c r="F6" s="202">
        <f>+F7+F8</f>
        <v>3484379</v>
      </c>
      <c r="G6" s="202">
        <f>+G7+G8</f>
        <v>3484379</v>
      </c>
      <c r="H6" s="208" t="str">
        <f>'OPĆI DIO'!$C$1</f>
        <v>1853 SVEUČILIŠTE U ZAGREBU - GEODETSKI FAKULTET</v>
      </c>
    </row>
    <row r="7" spans="1:8">
      <c r="A7" s="248">
        <v>11</v>
      </c>
      <c r="B7" s="245" t="s">
        <v>3661</v>
      </c>
      <c r="C7" s="234">
        <v>2914221.17</v>
      </c>
      <c r="D7" s="234">
        <v>3567421</v>
      </c>
      <c r="E7" s="225">
        <f>SUMIF('Unos prihoda i primitaka'!$C$3:$C$501,$A7,'Unos prihoda i primitaka'!G$3:G$501)</f>
        <v>3893091</v>
      </c>
      <c r="F7" s="225">
        <f>SUMIF('Unos prihoda i primitaka'!$C$3:$C$501,$A7,'Unos prihoda i primitaka'!H$3:H$501)</f>
        <v>3484379</v>
      </c>
      <c r="G7" s="225">
        <f>SUMIF('Unos prihoda i primitaka'!$C$3:$C$501,$A7,'Unos prihoda i primitaka'!I$3:I$501)</f>
        <v>3484379</v>
      </c>
      <c r="H7" s="208" t="str">
        <f>'OPĆI DIO'!$C$1</f>
        <v>1853 SVEUČILIŠTE U ZAGREBU - GEODETSKI FAKULTET</v>
      </c>
    </row>
    <row r="8" spans="1:8">
      <c r="A8" s="248">
        <v>12</v>
      </c>
      <c r="B8" s="246" t="s">
        <v>3662</v>
      </c>
      <c r="C8" s="234">
        <v>0</v>
      </c>
      <c r="D8" s="234">
        <v>0</v>
      </c>
      <c r="E8" s="225">
        <f>SUMIF('Unos prihoda i primitaka'!$C$3:$C$501,$A8,'Unos prihoda i primitaka'!G$3:G$501)</f>
        <v>0</v>
      </c>
      <c r="F8" s="225">
        <f>SUMIF('Unos prihoda i primitaka'!$C$3:$C$501,$A8,'Unos prihoda i primitaka'!H$3:H$501)</f>
        <v>0</v>
      </c>
      <c r="G8" s="225">
        <f>SUMIF('Unos prihoda i primitaka'!$C$3:$C$501,$A8,'Unos prihoda i primitaka'!I$3:I$501)</f>
        <v>0</v>
      </c>
      <c r="H8" s="208" t="str">
        <f>'OPĆI DIO'!$C$1</f>
        <v>1853 SVEUČILIŠTE U ZAGREBU - GEODETSKI FAKULTET</v>
      </c>
    </row>
    <row r="9" spans="1:8" s="231" customFormat="1">
      <c r="A9" s="272">
        <v>3</v>
      </c>
      <c r="B9" s="244" t="s">
        <v>3663</v>
      </c>
      <c r="C9" s="202">
        <f>+C10</f>
        <v>752254.36</v>
      </c>
      <c r="D9" s="202">
        <f>+D10</f>
        <v>428250</v>
      </c>
      <c r="E9" s="202">
        <f>+E10</f>
        <v>115000</v>
      </c>
      <c r="F9" s="202">
        <f>+F10</f>
        <v>125000</v>
      </c>
      <c r="G9" s="202">
        <f>+G10</f>
        <v>130000</v>
      </c>
      <c r="H9" s="208" t="str">
        <f>'OPĆI DIO'!$C$1</f>
        <v>1853 SVEUČILIŠTE U ZAGREBU - GEODETSKI FAKULTET</v>
      </c>
    </row>
    <row r="10" spans="1:8">
      <c r="A10" s="248">
        <v>31</v>
      </c>
      <c r="B10" s="247" t="s">
        <v>3664</v>
      </c>
      <c r="C10" s="234">
        <v>752254.36</v>
      </c>
      <c r="D10" s="234">
        <v>428250</v>
      </c>
      <c r="E10" s="225">
        <f>SUMIF('Unos prihoda i primitaka'!$C$3:$C$501,$A10,'Unos prihoda i primitaka'!G$3:G$501)</f>
        <v>115000</v>
      </c>
      <c r="F10" s="225">
        <f>SUMIF('Unos prihoda i primitaka'!$C$3:$C$501,$A10,'Unos prihoda i primitaka'!H$3:H$501)</f>
        <v>125000</v>
      </c>
      <c r="G10" s="225">
        <f>SUMIF('Unos prihoda i primitaka'!$C$3:$C$501,$A10,'Unos prihoda i primitaka'!I$3:I$501)</f>
        <v>130000</v>
      </c>
      <c r="H10" s="208" t="str">
        <f>'OPĆI DIO'!$C$1</f>
        <v>1853 SVEUČILIŠTE U ZAGREBU - GEODETSKI FAKULTET</v>
      </c>
    </row>
    <row r="11" spans="1:8" s="231" customFormat="1">
      <c r="A11" s="272">
        <v>4</v>
      </c>
      <c r="B11" s="244" t="s">
        <v>3665</v>
      </c>
      <c r="C11" s="202">
        <f>+C12+C13</f>
        <v>104218.78</v>
      </c>
      <c r="D11" s="202">
        <f>+D12+D13</f>
        <v>37850</v>
      </c>
      <c r="E11" s="202">
        <f>+E12+E13</f>
        <v>129900</v>
      </c>
      <c r="F11" s="202">
        <f>+F12+F13</f>
        <v>129900</v>
      </c>
      <c r="G11" s="202">
        <f>+G12+G13</f>
        <v>129900</v>
      </c>
      <c r="H11" s="208" t="str">
        <f>'OPĆI DIO'!$C$1</f>
        <v>1853 SVEUČILIŠTE U ZAGREBU - GEODETSKI FAKULTET</v>
      </c>
    </row>
    <row r="12" spans="1:8">
      <c r="A12" s="248">
        <v>41</v>
      </c>
      <c r="B12" s="247" t="s">
        <v>3666</v>
      </c>
      <c r="C12" s="234">
        <v>0</v>
      </c>
      <c r="D12" s="234">
        <v>0</v>
      </c>
      <c r="E12" s="225">
        <f>SUMIF('Unos prihoda i primitaka'!$C$3:$C$501,$A12,'Unos prihoda i primitaka'!G$3:G$501)</f>
        <v>0</v>
      </c>
      <c r="F12" s="225">
        <f>SUMIF('Unos prihoda i primitaka'!$C$3:$C$501,$A12,'Unos prihoda i primitaka'!H$3:H$501)</f>
        <v>0</v>
      </c>
      <c r="G12" s="225">
        <f>SUMIF('Unos prihoda i primitaka'!$C$3:$C$501,$A12,'Unos prihoda i primitaka'!I$3:I$501)</f>
        <v>0</v>
      </c>
      <c r="H12" s="208" t="str">
        <f>'OPĆI DIO'!$C$1</f>
        <v>1853 SVEUČILIŠTE U ZAGREBU - GEODETSKI FAKULTET</v>
      </c>
    </row>
    <row r="13" spans="1:8">
      <c r="A13" s="248">
        <v>43</v>
      </c>
      <c r="B13" s="247" t="s">
        <v>3667</v>
      </c>
      <c r="C13" s="234">
        <v>104218.78</v>
      </c>
      <c r="D13" s="234">
        <v>37850</v>
      </c>
      <c r="E13" s="225">
        <f>SUMIF('Unos prihoda i primitaka'!$C$3:$C$501,$A13,'Unos prihoda i primitaka'!G$3:G$501)-'B.2 RAČUN FINANC IF'!E7</f>
        <v>129900</v>
      </c>
      <c r="F13" s="225">
        <f>SUMIF('Unos prihoda i primitaka'!$C$3:$C$501,$A13,'Unos prihoda i primitaka'!H$3:H$501)-'B.2 RAČUN FINANC IF'!F7</f>
        <v>129900</v>
      </c>
      <c r="G13" s="225">
        <f>SUMIF('Unos prihoda i primitaka'!$C$3:$C$501,$A13,'Unos prihoda i primitaka'!I$3:I$501)-'B.2 RAČUN FINANC IF'!G7</f>
        <v>129900</v>
      </c>
      <c r="H13" s="208" t="str">
        <f>'OPĆI DIO'!$C$1</f>
        <v>1853 SVEUČILIŠTE U ZAGREBU - GEODETSKI FAKULTET</v>
      </c>
    </row>
    <row r="14" spans="1:8" s="231" customFormat="1">
      <c r="A14" s="272">
        <v>5</v>
      </c>
      <c r="B14" s="244" t="s">
        <v>3668</v>
      </c>
      <c r="C14" s="202">
        <f>SUM(C15:C22)</f>
        <v>1832532.15</v>
      </c>
      <c r="D14" s="202">
        <f>SUM(D15:D22)</f>
        <v>1506390</v>
      </c>
      <c r="E14" s="202">
        <f>SUM(E15:E22)</f>
        <v>796764</v>
      </c>
      <c r="F14" s="202">
        <f>SUM(F15:F22)</f>
        <v>428260</v>
      </c>
      <c r="G14" s="202">
        <f>SUM(G15:G22)</f>
        <v>326387</v>
      </c>
      <c r="H14" s="208" t="str">
        <f>'OPĆI DIO'!$C$1</f>
        <v>1853 SVEUČILIŠTE U ZAGREBU - GEODETSKI FAKULTET</v>
      </c>
    </row>
    <row r="15" spans="1:8">
      <c r="A15" s="248">
        <v>51</v>
      </c>
      <c r="B15" s="247" t="s">
        <v>3669</v>
      </c>
      <c r="C15" s="234">
        <v>172424.77</v>
      </c>
      <c r="D15" s="234">
        <v>533200</v>
      </c>
      <c r="E15" s="225">
        <f>SUMIF('Unos prihoda i primitaka'!$C$3:$C$501,$A15,'Unos prihoda i primitaka'!G$3:G$501)</f>
        <v>130491</v>
      </c>
      <c r="F15" s="225">
        <f>SUMIF('Unos prihoda i primitaka'!$C$3:$C$501,$A15,'Unos prihoda i primitaka'!H$3:H$501)</f>
        <v>0</v>
      </c>
      <c r="G15" s="225">
        <f>SUMIF('Unos prihoda i primitaka'!$C$3:$C$501,$A15,'Unos prihoda i primitaka'!I$3:I$501)</f>
        <v>0</v>
      </c>
      <c r="H15" s="208" t="str">
        <f>'OPĆI DIO'!$C$1</f>
        <v>1853 SVEUČILIŠTE U ZAGREBU - GEODETSKI FAKULTET</v>
      </c>
    </row>
    <row r="16" spans="1:8">
      <c r="A16" s="248">
        <v>52</v>
      </c>
      <c r="B16" s="247" t="s">
        <v>3670</v>
      </c>
      <c r="C16" s="234">
        <v>1660107.38</v>
      </c>
      <c r="D16" s="234">
        <v>973190</v>
      </c>
      <c r="E16" s="225">
        <f>SUMIF('Unos prihoda i primitaka'!$C$3:$C$501,$A16,'Unos prihoda i primitaka'!G$3:G$501)</f>
        <v>666273</v>
      </c>
      <c r="F16" s="225">
        <f>SUMIF('Unos prihoda i primitaka'!$C$3:$C$501,$A16,'Unos prihoda i primitaka'!H$3:H$501)</f>
        <v>428260</v>
      </c>
      <c r="G16" s="225">
        <f>SUMIF('Unos prihoda i primitaka'!$C$3:$C$501,$A16,'Unos prihoda i primitaka'!I$3:I$501)</f>
        <v>326387</v>
      </c>
      <c r="H16" s="208" t="str">
        <f>'OPĆI DIO'!$C$1</f>
        <v>1853 SVEUČILIŠTE U ZAGREBU - GEODETSKI FAKULTET</v>
      </c>
    </row>
    <row r="17" spans="1:8">
      <c r="A17" s="248">
        <v>552</v>
      </c>
      <c r="B17" s="247" t="s">
        <v>3671</v>
      </c>
      <c r="C17" s="234">
        <v>0</v>
      </c>
      <c r="D17" s="234">
        <v>0</v>
      </c>
      <c r="E17" s="225">
        <f>SUMIF('Unos prihoda i primitaka'!$C$3:$C$501,$A17,'Unos prihoda i primitaka'!G$3:G$501)</f>
        <v>0</v>
      </c>
      <c r="F17" s="225">
        <f>SUMIF('Unos prihoda i primitaka'!$C$3:$C$501,$A17,'Unos prihoda i primitaka'!H$3:H$501)</f>
        <v>0</v>
      </c>
      <c r="G17" s="225">
        <f>SUMIF('Unos prihoda i primitaka'!$C$3:$C$501,$A17,'Unos prihoda i primitaka'!I$3:I$501)</f>
        <v>0</v>
      </c>
      <c r="H17" s="208" t="str">
        <f>'OPĆI DIO'!$C$1</f>
        <v>1853 SVEUČILIŠTE U ZAGREBU - GEODETSKI FAKULTET</v>
      </c>
    </row>
    <row r="18" spans="1:8">
      <c r="A18" s="248">
        <v>559</v>
      </c>
      <c r="B18" s="247" t="s">
        <v>3672</v>
      </c>
      <c r="C18" s="234">
        <v>0</v>
      </c>
      <c r="D18" s="234">
        <v>0</v>
      </c>
      <c r="E18" s="225">
        <f>SUMIF('Unos prihoda i primitaka'!$C$3:$C$501,$A18,'Unos prihoda i primitaka'!G$3:G$501)</f>
        <v>0</v>
      </c>
      <c r="F18" s="225">
        <f>SUMIF('Unos prihoda i primitaka'!$C$3:$C$501,$A18,'Unos prihoda i primitaka'!H$3:H$501)</f>
        <v>0</v>
      </c>
      <c r="G18" s="225">
        <f>SUMIF('Unos prihoda i primitaka'!$C$3:$C$501,$A18,'Unos prihoda i primitaka'!I$3:I$501)</f>
        <v>0</v>
      </c>
      <c r="H18" s="208" t="str">
        <f>'OPĆI DIO'!$C$1</f>
        <v>1853 SVEUČILIŠTE U ZAGREBU - GEODETSKI FAKULTET</v>
      </c>
    </row>
    <row r="19" spans="1:8">
      <c r="A19" s="248">
        <v>561</v>
      </c>
      <c r="B19" s="247" t="s">
        <v>3673</v>
      </c>
      <c r="C19" s="234">
        <v>0</v>
      </c>
      <c r="D19" s="234">
        <v>0</v>
      </c>
      <c r="E19" s="225">
        <f>SUMIF('Unos prihoda i primitaka'!$C$3:$C$501,$A19,'Unos prihoda i primitaka'!G$3:G$501)</f>
        <v>0</v>
      </c>
      <c r="F19" s="225">
        <f>SUMIF('Unos prihoda i primitaka'!$C$3:$C$501,$A19,'Unos prihoda i primitaka'!H$3:H$501)</f>
        <v>0</v>
      </c>
      <c r="G19" s="225">
        <f>SUMIF('Unos prihoda i primitaka'!$C$3:$C$501,$A19,'Unos prihoda i primitaka'!I$3:I$501)</f>
        <v>0</v>
      </c>
      <c r="H19" s="208" t="str">
        <f>'OPĆI DIO'!$C$1</f>
        <v>1853 SVEUČILIŠTE U ZAGREBU - GEODETSKI FAKULTET</v>
      </c>
    </row>
    <row r="20" spans="1:8" ht="18" customHeight="1">
      <c r="A20" s="248">
        <v>563</v>
      </c>
      <c r="B20" s="247" t="s">
        <v>3674</v>
      </c>
      <c r="C20" s="234">
        <v>0</v>
      </c>
      <c r="D20" s="234">
        <v>0</v>
      </c>
      <c r="E20" s="225">
        <f>SUMIF('Unos prihoda i primitaka'!$C$3:$C$501,$A20,'Unos prihoda i primitaka'!G$3:G$501)</f>
        <v>0</v>
      </c>
      <c r="F20" s="225">
        <f>SUMIF('Unos prihoda i primitaka'!$C$3:$C$501,$A20,'Unos prihoda i primitaka'!H$3:H$501)</f>
        <v>0</v>
      </c>
      <c r="G20" s="225">
        <f>SUMIF('Unos prihoda i primitaka'!$C$3:$C$501,$A20,'Unos prihoda i primitaka'!I$3:I$501)</f>
        <v>0</v>
      </c>
      <c r="H20" s="208" t="str">
        <f>'OPĆI DIO'!$C$1</f>
        <v>1853 SVEUČILIŠTE U ZAGREBU - GEODETSKI FAKULTET</v>
      </c>
    </row>
    <row r="21" spans="1:8" ht="30">
      <c r="A21" s="248">
        <v>573</v>
      </c>
      <c r="B21" s="247" t="s">
        <v>974</v>
      </c>
      <c r="C21" s="234">
        <v>0</v>
      </c>
      <c r="D21" s="234">
        <v>0</v>
      </c>
      <c r="E21" s="225">
        <f>SUMIF('Unos prihoda i primitaka'!$C$3:$C$501,$A21,'Unos prihoda i primitaka'!G$3:G$501)</f>
        <v>0</v>
      </c>
      <c r="F21" s="225">
        <f>SUMIF('Unos prihoda i primitaka'!$C$3:$C$501,$A21,'Unos prihoda i primitaka'!H$3:H$501)</f>
        <v>0</v>
      </c>
      <c r="G21" s="225">
        <f>SUMIF('Unos prihoda i primitaka'!$C$3:$C$501,$A21,'Unos prihoda i primitaka'!I$3:I$501)</f>
        <v>0</v>
      </c>
      <c r="H21" s="208" t="str">
        <f>'OPĆI DIO'!$C$1</f>
        <v>1853 SVEUČILIŠTE U ZAGREBU - GEODETSKI FAKULTET</v>
      </c>
    </row>
    <row r="22" spans="1:8">
      <c r="A22" s="248">
        <v>581</v>
      </c>
      <c r="B22" s="247" t="s">
        <v>3675</v>
      </c>
      <c r="C22" s="234">
        <v>0</v>
      </c>
      <c r="D22" s="234">
        <v>0</v>
      </c>
      <c r="E22" s="225">
        <f>SUMIF('Unos prihoda i primitaka'!$C$3:$C$501,$A22,'Unos prihoda i primitaka'!G$3:G$501)</f>
        <v>0</v>
      </c>
      <c r="F22" s="225">
        <f>SUMIF('Unos prihoda i primitaka'!$C$3:$C$501,$A22,'Unos prihoda i primitaka'!H$3:H$501)</f>
        <v>0</v>
      </c>
      <c r="G22" s="225">
        <f>SUMIF('Unos prihoda i primitaka'!$C$3:$C$501,$A22,'Unos prihoda i primitaka'!I$3:I$501)</f>
        <v>0</v>
      </c>
      <c r="H22" s="208" t="str">
        <f>'OPĆI DIO'!$C$1</f>
        <v>1853 SVEUČILIŠTE U ZAGREBU - GEODETSKI FAKULTET</v>
      </c>
    </row>
    <row r="23" spans="1:8" s="231" customFormat="1">
      <c r="A23" s="272">
        <v>6</v>
      </c>
      <c r="B23" s="244" t="s">
        <v>3676</v>
      </c>
      <c r="C23" s="202">
        <f>SUM(C24:C25)</f>
        <v>2146.35</v>
      </c>
      <c r="D23" s="202">
        <f>SUM(D24:D25)</f>
        <v>1990</v>
      </c>
      <c r="E23" s="202">
        <f>SUM(E24:E25)</f>
        <v>2500</v>
      </c>
      <c r="F23" s="202">
        <f>SUM(F24:F25)</f>
        <v>2500</v>
      </c>
      <c r="G23" s="202">
        <f>SUM(G24:G25)</f>
        <v>2500</v>
      </c>
      <c r="H23" s="208" t="str">
        <f>'OPĆI DIO'!$C$1</f>
        <v>1853 SVEUČILIŠTE U ZAGREBU - GEODETSKI FAKULTET</v>
      </c>
    </row>
    <row r="24" spans="1:8">
      <c r="A24" s="248">
        <v>61</v>
      </c>
      <c r="B24" s="247" t="s">
        <v>3677</v>
      </c>
      <c r="C24" s="234">
        <v>2146.35</v>
      </c>
      <c r="D24" s="234">
        <v>1990</v>
      </c>
      <c r="E24" s="225">
        <f>SUMIF('Unos prihoda i primitaka'!$C$3:$C$501,$A24,'Unos prihoda i primitaka'!G$3:G$501)</f>
        <v>2500</v>
      </c>
      <c r="F24" s="225">
        <f>SUMIF('Unos prihoda i primitaka'!$C$3:$C$501,$A24,'Unos prihoda i primitaka'!H$3:H$501)</f>
        <v>2500</v>
      </c>
      <c r="G24" s="225">
        <f>SUMIF('Unos prihoda i primitaka'!$C$3:$C$501,$A24,'Unos prihoda i primitaka'!I$3:I$501)</f>
        <v>2500</v>
      </c>
      <c r="H24" s="208" t="str">
        <f>'OPĆI DIO'!$C$1</f>
        <v>1853 SVEUČILIŠTE U ZAGREBU - GEODETSKI FAKULTET</v>
      </c>
    </row>
    <row r="25" spans="1:8">
      <c r="A25" s="248">
        <v>63</v>
      </c>
      <c r="B25" s="247" t="s">
        <v>3678</v>
      </c>
      <c r="C25" s="234">
        <v>0</v>
      </c>
      <c r="D25" s="234">
        <v>0</v>
      </c>
      <c r="E25" s="225">
        <f>SUMIF('Unos prihoda i primitaka'!$C$3:$C$501,$A25,'Unos prihoda i primitaka'!G$3:G$501)</f>
        <v>0</v>
      </c>
      <c r="F25" s="225">
        <f>SUMIF('Unos prihoda i primitaka'!$C$3:$C$501,$A25,'Unos prihoda i primitaka'!H$3:H$501)</f>
        <v>0</v>
      </c>
      <c r="G25" s="225">
        <f>SUMIF('Unos prihoda i primitaka'!$C$3:$C$501,$A25,'Unos prihoda i primitaka'!I$3:I$501)</f>
        <v>0</v>
      </c>
      <c r="H25" s="208" t="str">
        <f>'OPĆI DIO'!$C$1</f>
        <v>1853 SVEUČILIŠTE U ZAGREBU - GEODETSKI FAKULTET</v>
      </c>
    </row>
    <row r="26" spans="1:8" s="231" customFormat="1" ht="33.75" customHeight="1">
      <c r="A26" s="272">
        <v>7</v>
      </c>
      <c r="B26" s="244" t="s">
        <v>3679</v>
      </c>
      <c r="C26" s="202">
        <f>+C27</f>
        <v>0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1853 SVEUČILIŠTE U ZAGREBU - GEODETSKI FAKULTET</v>
      </c>
    </row>
    <row r="27" spans="1:8" ht="30">
      <c r="A27" s="248">
        <v>71</v>
      </c>
      <c r="B27" s="247" t="s">
        <v>3680</v>
      </c>
      <c r="C27" s="234">
        <v>0</v>
      </c>
      <c r="D27" s="234">
        <v>0</v>
      </c>
      <c r="E27" s="225">
        <f>SUMIF('Unos prihoda i primitaka'!$C$3:$C$501,$A27,'Unos prihoda i primitaka'!G$3:G$501)</f>
        <v>0</v>
      </c>
      <c r="F27" s="225">
        <f>SUMIF('Unos prihoda i primitaka'!$C$3:$C$501,$A27,'Unos prihoda i primitaka'!H$3:H$501)</f>
        <v>0</v>
      </c>
      <c r="G27" s="225">
        <f>SUMIF('Unos prihoda i primitaka'!$C$3:$C$501,$A27,'Unos prihoda i primitaka'!I$3:I$501)</f>
        <v>0</v>
      </c>
      <c r="H27" s="208" t="str">
        <f>'OPĆI DIO'!$C$1</f>
        <v>1853 SVEUČILIŠTE U ZAGREBU - GEODETSKI FAKULTET</v>
      </c>
    </row>
    <row r="28" spans="1:8" s="231" customFormat="1">
      <c r="A28" s="272">
        <v>8</v>
      </c>
      <c r="B28" s="244" t="s">
        <v>3683</v>
      </c>
      <c r="C28" s="202">
        <f>+C29</f>
        <v>0</v>
      </c>
      <c r="D28" s="202">
        <f>+D29</f>
        <v>0</v>
      </c>
      <c r="E28" s="202">
        <f>+E29</f>
        <v>0</v>
      </c>
      <c r="F28" s="202">
        <f>+F29</f>
        <v>0</v>
      </c>
      <c r="G28" s="202">
        <f>+G29</f>
        <v>0</v>
      </c>
      <c r="H28" s="208"/>
    </row>
    <row r="29" spans="1:8">
      <c r="A29" s="248">
        <v>815</v>
      </c>
      <c r="B29" s="247" t="s">
        <v>4537</v>
      </c>
      <c r="C29" s="234">
        <v>0</v>
      </c>
      <c r="D29" s="234">
        <v>0</v>
      </c>
      <c r="E29" s="225">
        <f>SUMIF('Unos prihoda i primitaka'!$C$3:$C$501,$A29,'Unos prihoda i primitaka'!G$3:G$501)</f>
        <v>0</v>
      </c>
      <c r="F29" s="225">
        <f>SUMIF('Unos prihoda i primitaka'!$C$3:$C$501,$A29,'Unos prihoda i primitaka'!H$3:H$501)</f>
        <v>0</v>
      </c>
      <c r="G29" s="225">
        <f>SUMIF('Unos prihoda i primitaka'!$C$3:$C$501,$A29,'Unos prihoda i primitaka'!I$3:I$501)</f>
        <v>0</v>
      </c>
      <c r="H29" s="208"/>
    </row>
    <row r="30" spans="1:8">
      <c r="A30" s="248"/>
      <c r="B30" s="247"/>
      <c r="C30" s="234"/>
      <c r="D30" s="234"/>
      <c r="E30" s="225"/>
      <c r="F30" s="225"/>
      <c r="G30" s="225"/>
      <c r="H30" s="208"/>
    </row>
    <row r="31" spans="1:8" ht="24" customHeight="1">
      <c r="A31" s="248">
        <v>0</v>
      </c>
      <c r="B31" s="243" t="s">
        <v>249</v>
      </c>
      <c r="C31" s="203">
        <f>+C32+C35+C37+C40+C49+C52</f>
        <v>5279932.54</v>
      </c>
      <c r="D31" s="203">
        <f>+D32+D35+D37+D40+D49+D52</f>
        <v>5541901</v>
      </c>
      <c r="E31" s="203">
        <f>+E32+E35+E37+E40+E49+E52+E54</f>
        <v>4813789</v>
      </c>
      <c r="F31" s="203">
        <f>+F32+F35+F37+F40+F49+F52+F54</f>
        <v>4116639</v>
      </c>
      <c r="G31" s="203">
        <f>+G32+G35+G37+G40+G49+G52+G54</f>
        <v>4014766</v>
      </c>
      <c r="H31" s="208" t="str">
        <f>'OPĆI DIO'!$C$1</f>
        <v>1853 SVEUČILIŠTE U ZAGREBU - GEODETSKI FAKULTET</v>
      </c>
    </row>
    <row r="32" spans="1:8" s="231" customFormat="1">
      <c r="A32" s="272">
        <v>1</v>
      </c>
      <c r="B32" s="244" t="s">
        <v>3660</v>
      </c>
      <c r="C32" s="202">
        <f>+C33+C34</f>
        <v>3155865.54</v>
      </c>
      <c r="D32" s="202">
        <f>+D33+D34</f>
        <v>3567421</v>
      </c>
      <c r="E32" s="202">
        <f>+E33+E34</f>
        <v>3893091</v>
      </c>
      <c r="F32" s="202">
        <f>+F33+F34</f>
        <v>3484379</v>
      </c>
      <c r="G32" s="202">
        <f>+G33+G34</f>
        <v>3484379</v>
      </c>
      <c r="H32" s="208" t="str">
        <f>'OPĆI DIO'!$C$1</f>
        <v>1853 SVEUČILIŠTE U ZAGREBU - GEODETSKI FAKULTET</v>
      </c>
    </row>
    <row r="33" spans="1:8">
      <c r="A33" s="248">
        <v>11</v>
      </c>
      <c r="B33" s="245" t="s">
        <v>3661</v>
      </c>
      <c r="C33" s="234">
        <v>3155865.54</v>
      </c>
      <c r="D33" s="234">
        <v>3567421</v>
      </c>
      <c r="E33" s="227">
        <f>SUMIF('Unos rashoda i izdataka'!$Q$3:$Q$501,$A33,'Unos rashoda i izdataka'!J$3:J$501)+SUMIF('Unos rashoda P4'!$A$3:$A$501,$A33,'Unos rashoda P4'!H$3:H$501)</f>
        <v>3893091</v>
      </c>
      <c r="F33" s="227">
        <f>SUMIF('Unos rashoda i izdataka'!$Q$3:$Q$501,$A33,'Unos rashoda i izdataka'!K$3:K$501)+SUMIF('Unos rashoda P4'!$A$3:$A$501,$A33,'Unos rashoda P4'!I$3:I$501)</f>
        <v>3484379</v>
      </c>
      <c r="G33" s="227">
        <f>SUMIF('Unos rashoda i izdataka'!$Q$3:$Q$501,$A33,'Unos rashoda i izdataka'!L$3:L$501)+SUMIF('Unos rashoda P4'!$A$3:$A$501,$A33,'Unos rashoda P4'!J$3:J$501)</f>
        <v>3484379</v>
      </c>
      <c r="H33" s="208" t="str">
        <f>'OPĆI DIO'!$C$1</f>
        <v>1853 SVEUČILIŠTE U ZAGREBU - GEODETSKI FAKULTET</v>
      </c>
    </row>
    <row r="34" spans="1:8">
      <c r="A34" s="248">
        <v>12</v>
      </c>
      <c r="B34" s="246" t="s">
        <v>3662</v>
      </c>
      <c r="C34" s="234">
        <v>0</v>
      </c>
      <c r="D34" s="234">
        <v>0</v>
      </c>
      <c r="E34" s="227">
        <f>SUMIF('Unos rashoda i izdataka'!$Q$3:$Q$501,$A34,'Unos rashoda i izdataka'!J$3:J$501)+SUMIF('Unos rashoda P4'!$A$3:$A$501,$A34,'Unos rashoda P4'!H$3:H$501)</f>
        <v>0</v>
      </c>
      <c r="F34" s="227">
        <f>SUMIF('Unos rashoda i izdataka'!$Q$3:$Q$501,$A34,'Unos rashoda i izdataka'!K$3:K$501)+SUMIF('Unos rashoda P4'!$A$3:$A$501,$A34,'Unos rashoda P4'!I$3:I$501)</f>
        <v>0</v>
      </c>
      <c r="G34" s="227">
        <f>SUMIF('Unos rashoda i izdataka'!$Q$3:$Q$501,$A34,'Unos rashoda i izdataka'!L$3:L$501)+SUMIF('Unos rashoda P4'!$A$3:$A$501,$A34,'Unos rashoda P4'!J$3:J$501)</f>
        <v>0</v>
      </c>
      <c r="H34" s="208" t="str">
        <f>'OPĆI DIO'!$C$1</f>
        <v>1853 SVEUČILIŠTE U ZAGREBU - GEODETSKI FAKULTET</v>
      </c>
    </row>
    <row r="35" spans="1:8" s="231" customFormat="1">
      <c r="A35" s="272">
        <v>3</v>
      </c>
      <c r="B35" s="244" t="s">
        <v>3663</v>
      </c>
      <c r="C35" s="202">
        <f>+C36</f>
        <v>380699.92</v>
      </c>
      <c r="D35" s="202">
        <f>+D36</f>
        <v>428250</v>
      </c>
      <c r="E35" s="202">
        <f>+E36</f>
        <v>135000</v>
      </c>
      <c r="F35" s="202">
        <f>+F36</f>
        <v>135000</v>
      </c>
      <c r="G35" s="202">
        <f>+G36</f>
        <v>135000</v>
      </c>
      <c r="H35" s="208" t="str">
        <f>'OPĆI DIO'!$C$1</f>
        <v>1853 SVEUČILIŠTE U ZAGREBU - GEODETSKI FAKULTET</v>
      </c>
    </row>
    <row r="36" spans="1:8">
      <c r="A36" s="248">
        <v>31</v>
      </c>
      <c r="B36" s="247" t="s">
        <v>3664</v>
      </c>
      <c r="C36" s="234">
        <v>380699.92</v>
      </c>
      <c r="D36" s="234">
        <v>428250</v>
      </c>
      <c r="E36" s="227">
        <f>SUMIF('Unos rashoda i izdataka'!$Q$3:$Q$501,$A36,'Unos rashoda i izdataka'!J$3:J$501)+SUMIF('Unos rashoda P4'!$A$3:$A$501,$A36,'Unos rashoda P4'!H$3:H$501)-'B.2 RAČUN FINANC IF'!E13</f>
        <v>135000</v>
      </c>
      <c r="F36" s="227">
        <f>SUMIF('Unos rashoda i izdataka'!$Q$3:$Q$501,$A36,'Unos rashoda i izdataka'!K$3:K$501)+SUMIF('Unos rashoda P4'!$A$3:$A$501,$A36,'Unos rashoda P4'!I$3:I$501)-'B.2 RAČUN FINANC IF'!F13</f>
        <v>135000</v>
      </c>
      <c r="G36" s="227">
        <f>SUMIF('Unos rashoda i izdataka'!$Q$3:$Q$501,$A36,'Unos rashoda i izdataka'!L$3:L$501)+SUMIF('Unos rashoda P4'!$A$3:$A$501,$A36,'Unos rashoda P4'!J$3:J$501)-'B.2 RAČUN FINANC IF'!G13</f>
        <v>135000</v>
      </c>
      <c r="H36" s="208" t="str">
        <f>'OPĆI DIO'!$C$1</f>
        <v>1853 SVEUČILIŠTE U ZAGREBU - GEODETSKI FAKULTET</v>
      </c>
    </row>
    <row r="37" spans="1:8" s="231" customFormat="1">
      <c r="A37" s="272">
        <v>4</v>
      </c>
      <c r="B37" s="244" t="s">
        <v>3665</v>
      </c>
      <c r="C37" s="202">
        <f>+C38+C39</f>
        <v>75205.39</v>
      </c>
      <c r="D37" s="202">
        <f>+D38+D39</f>
        <v>37850</v>
      </c>
      <c r="E37" s="202">
        <f>+E38+E39</f>
        <v>66500</v>
      </c>
      <c r="F37" s="202">
        <f>+F38+F39</f>
        <v>66500</v>
      </c>
      <c r="G37" s="202">
        <f>+G38+G39</f>
        <v>66500</v>
      </c>
      <c r="H37" s="208" t="str">
        <f>'OPĆI DIO'!$C$1</f>
        <v>1853 SVEUČILIŠTE U ZAGREBU - GEODETSKI FAKULTET</v>
      </c>
    </row>
    <row r="38" spans="1:8">
      <c r="A38" s="248">
        <v>41</v>
      </c>
      <c r="B38" s="247" t="s">
        <v>3666</v>
      </c>
      <c r="C38" s="234">
        <v>0</v>
      </c>
      <c r="D38" s="234">
        <v>0</v>
      </c>
      <c r="E38" s="227">
        <f>SUMIF('Unos rashoda i izdataka'!$Q$3:$Q$501,$A38,'Unos rashoda i izdataka'!J$3:J$501)+SUMIF('Unos rashoda P4'!$A$3:$A$501,$A38,'Unos rashoda P4'!H$3:H$501)</f>
        <v>0</v>
      </c>
      <c r="F38" s="227">
        <f>SUMIF('Unos rashoda i izdataka'!$Q$3:$Q$501,$A38,'Unos rashoda i izdataka'!K$3:K$501)+SUMIF('Unos rashoda P4'!$A$3:$A$501,$A38,'Unos rashoda P4'!I$3:I$501)</f>
        <v>0</v>
      </c>
      <c r="G38" s="227">
        <f>SUMIF('Unos rashoda i izdataka'!$Q$3:$Q$501,$A38,'Unos rashoda i izdataka'!L$3:L$501)+SUMIF('Unos rashoda P4'!$A$3:$A$501,$A38,'Unos rashoda P4'!J$3:J$501)</f>
        <v>0</v>
      </c>
      <c r="H38" s="208" t="str">
        <f>'OPĆI DIO'!$C$1</f>
        <v>1853 SVEUČILIŠTE U ZAGREBU - GEODETSKI FAKULTET</v>
      </c>
    </row>
    <row r="39" spans="1:8">
      <c r="A39" s="248">
        <v>43</v>
      </c>
      <c r="B39" s="247" t="s">
        <v>3667</v>
      </c>
      <c r="C39" s="234">
        <v>75205.39</v>
      </c>
      <c r="D39" s="234">
        <v>37850</v>
      </c>
      <c r="E39" s="227">
        <f>SUMIF('Unos rashoda i izdataka'!$Q$3:$Q$501,$A39,'Unos rashoda i izdataka'!J$3:J$501)+SUMIF('Unos rashoda P4'!$A$3:$A$501,$A39,'Unos rashoda P4'!H$3:H$501)</f>
        <v>66500</v>
      </c>
      <c r="F39" s="227">
        <f>SUMIF('Unos rashoda i izdataka'!$Q$3:$Q$501,$A39,'Unos rashoda i izdataka'!K$3:K$501)+SUMIF('Unos rashoda P4'!$A$3:$A$501,$A39,'Unos rashoda P4'!I$3:I$501)</f>
        <v>66500</v>
      </c>
      <c r="G39" s="227">
        <f>SUMIF('Unos rashoda i izdataka'!$Q$3:$Q$501,$A39,'Unos rashoda i izdataka'!L$3:L$501)+SUMIF('Unos rashoda P4'!$A$3:$A$501,$A39,'Unos rashoda P4'!J$3:J$501)</f>
        <v>66500</v>
      </c>
      <c r="H39" s="208" t="str">
        <f>'OPĆI DIO'!$C$1</f>
        <v>1853 SVEUČILIŠTE U ZAGREBU - GEODETSKI FAKULTET</v>
      </c>
    </row>
    <row r="40" spans="1:8" s="231" customFormat="1">
      <c r="A40" s="272">
        <v>5</v>
      </c>
      <c r="B40" s="244" t="s">
        <v>3668</v>
      </c>
      <c r="C40" s="202">
        <f>SUM(C41:C48)</f>
        <v>1668161.69</v>
      </c>
      <c r="D40" s="202">
        <f>SUM(D41:D48)</f>
        <v>1506390</v>
      </c>
      <c r="E40" s="202">
        <f>SUM(E41:E48)</f>
        <v>716698</v>
      </c>
      <c r="F40" s="202">
        <f>SUM(F41:F48)</f>
        <v>428260</v>
      </c>
      <c r="G40" s="202">
        <f>SUM(G41:G48)</f>
        <v>326387</v>
      </c>
      <c r="H40" s="208" t="str">
        <f>'OPĆI DIO'!$C$1</f>
        <v>1853 SVEUČILIŠTE U ZAGREBU - GEODETSKI FAKULTET</v>
      </c>
    </row>
    <row r="41" spans="1:8">
      <c r="A41" s="248">
        <v>51</v>
      </c>
      <c r="B41" s="247" t="s">
        <v>3669</v>
      </c>
      <c r="C41" s="234">
        <v>169199.29</v>
      </c>
      <c r="D41" s="234">
        <v>533200</v>
      </c>
      <c r="E41" s="227">
        <f>SUMIF('Unos rashoda i izdataka'!$Q$3:$Q$501,$A41,'Unos rashoda i izdataka'!J$3:J$501)+SUMIF('Unos rashoda P4'!$A$3:$A$501,$A41,'Unos rashoda P4'!H$3:H$501)</f>
        <v>40425</v>
      </c>
      <c r="F41" s="227">
        <f>SUMIF('Unos rashoda i izdataka'!$Q$3:$Q$501,$A41,'Unos rashoda i izdataka'!K$3:K$501)+SUMIF('Unos rashoda P4'!$A$3:$A$501,$A41,'Unos rashoda P4'!I$3:I$501)</f>
        <v>0</v>
      </c>
      <c r="G41" s="227">
        <f>SUMIF('Unos rashoda i izdataka'!$Q$3:$Q$501,$A41,'Unos rashoda i izdataka'!L$3:L$501)+SUMIF('Unos rashoda P4'!$A$3:$A$501,$A41,'Unos rashoda P4'!J$3:J$501)</f>
        <v>0</v>
      </c>
      <c r="H41" s="208" t="str">
        <f>'OPĆI DIO'!$C$1</f>
        <v>1853 SVEUČILIŠTE U ZAGREBU - GEODETSKI FAKULTET</v>
      </c>
    </row>
    <row r="42" spans="1:8">
      <c r="A42" s="248">
        <v>52</v>
      </c>
      <c r="B42" s="247" t="s">
        <v>3670</v>
      </c>
      <c r="C42" s="234">
        <v>1498962.4</v>
      </c>
      <c r="D42" s="234">
        <v>973190</v>
      </c>
      <c r="E42" s="227">
        <f>SUMIF('Unos rashoda i izdataka'!$Q$3:$Q$501,$A42,'Unos rashoda i izdataka'!J$3:J$501)+SUMIF('Unos rashoda P4'!$A$3:$A$501,$A42,'Unos rashoda P4'!H$3:H$501)</f>
        <v>676273</v>
      </c>
      <c r="F42" s="227">
        <f>SUMIF('Unos rashoda i izdataka'!$Q$3:$Q$501,$A42,'Unos rashoda i izdataka'!K$3:K$501)+SUMIF('Unos rashoda P4'!$A$3:$A$501,$A42,'Unos rashoda P4'!I$3:I$501)</f>
        <v>428260</v>
      </c>
      <c r="G42" s="227">
        <f>SUMIF('Unos rashoda i izdataka'!$Q$3:$Q$501,$A42,'Unos rashoda i izdataka'!L$3:L$501)+SUMIF('Unos rashoda P4'!$A$3:$A$501,$A42,'Unos rashoda P4'!J$3:J$501)</f>
        <v>326387</v>
      </c>
      <c r="H42" s="208" t="str">
        <f>'OPĆI DIO'!$C$1</f>
        <v>1853 SVEUČILIŠTE U ZAGREBU - GEODETSKI FAKULTET</v>
      </c>
    </row>
    <row r="43" spans="1:8">
      <c r="A43" s="248">
        <v>552</v>
      </c>
      <c r="B43" s="247" t="s">
        <v>3671</v>
      </c>
      <c r="C43" s="234">
        <v>0</v>
      </c>
      <c r="D43" s="234">
        <v>0</v>
      </c>
      <c r="E43" s="227">
        <f>SUMIF('Unos rashoda i izdataka'!$Q$3:$Q$501,$A43,'Unos rashoda i izdataka'!J$3:J$501)+SUMIF('Unos rashoda P4'!$A$3:$A$501,$A43,'Unos rashoda P4'!H$3:H$501)</f>
        <v>0</v>
      </c>
      <c r="F43" s="227">
        <f>SUMIF('Unos rashoda i izdataka'!$Q$3:$Q$501,$A43,'Unos rashoda i izdataka'!K$3:K$501)+SUMIF('Unos rashoda P4'!$A$3:$A$501,$A43,'Unos rashoda P4'!I$3:I$501)</f>
        <v>0</v>
      </c>
      <c r="G43" s="227">
        <f>SUMIF('Unos rashoda i izdataka'!$Q$3:$Q$501,$A43,'Unos rashoda i izdataka'!L$3:L$501)+SUMIF('Unos rashoda P4'!$A$3:$A$501,$A43,'Unos rashoda P4'!J$3:J$501)</f>
        <v>0</v>
      </c>
      <c r="H43" s="208" t="str">
        <f>'OPĆI DIO'!$C$1</f>
        <v>1853 SVEUČILIŠTE U ZAGREBU - GEODETSKI FAKULTET</v>
      </c>
    </row>
    <row r="44" spans="1:8">
      <c r="A44" s="248">
        <v>559</v>
      </c>
      <c r="B44" s="247" t="s">
        <v>3672</v>
      </c>
      <c r="C44" s="234">
        <v>0</v>
      </c>
      <c r="D44" s="234">
        <v>0</v>
      </c>
      <c r="E44" s="227">
        <f>SUMIF('Unos rashoda i izdataka'!$Q$3:$Q$501,$A44,'Unos rashoda i izdataka'!J$3:J$501)+SUMIF('Unos rashoda P4'!$A$3:$A$501,$A44,'Unos rashoda P4'!H$3:H$501)</f>
        <v>0</v>
      </c>
      <c r="F44" s="227">
        <f>SUMIF('Unos rashoda i izdataka'!$Q$3:$Q$501,$A44,'Unos rashoda i izdataka'!K$3:K$501)+SUMIF('Unos rashoda P4'!$A$3:$A$501,$A44,'Unos rashoda P4'!I$3:I$501)</f>
        <v>0</v>
      </c>
      <c r="G44" s="227">
        <f>SUMIF('Unos rashoda i izdataka'!$Q$3:$Q$501,$A44,'Unos rashoda i izdataka'!L$3:L$501)+SUMIF('Unos rashoda P4'!$A$3:$A$501,$A44,'Unos rashoda P4'!J$3:J$501)</f>
        <v>0</v>
      </c>
      <c r="H44" s="208" t="str">
        <f>'OPĆI DIO'!$C$1</f>
        <v>1853 SVEUČILIŠTE U ZAGREBU - GEODETSKI FAKULTET</v>
      </c>
    </row>
    <row r="45" spans="1:8">
      <c r="A45" s="248">
        <v>561</v>
      </c>
      <c r="B45" s="247" t="s">
        <v>3673</v>
      </c>
      <c r="C45" s="234">
        <v>0</v>
      </c>
      <c r="D45" s="234">
        <v>0</v>
      </c>
      <c r="E45" s="227">
        <f>SUMIF('Unos rashoda i izdataka'!$Q$3:$Q$501,$A45,'Unos rashoda i izdataka'!J$3:J$501)+SUMIF('Unos rashoda P4'!$A$3:$A$501,$A45,'Unos rashoda P4'!H$3:H$501)</f>
        <v>0</v>
      </c>
      <c r="F45" s="227">
        <f>SUMIF('Unos rashoda i izdataka'!$Q$3:$Q$501,$A45,'Unos rashoda i izdataka'!K$3:K$501)+SUMIF('Unos rashoda P4'!$A$3:$A$501,$A45,'Unos rashoda P4'!I$3:I$501)</f>
        <v>0</v>
      </c>
      <c r="G45" s="227">
        <f>SUMIF('Unos rashoda i izdataka'!$Q$3:$Q$501,$A45,'Unos rashoda i izdataka'!L$3:L$501)+SUMIF('Unos rashoda P4'!$A$3:$A$501,$A45,'Unos rashoda P4'!J$3:J$501)</f>
        <v>0</v>
      </c>
      <c r="H45" s="208" t="str">
        <f>'OPĆI DIO'!$C$1</f>
        <v>1853 SVEUČILIŠTE U ZAGREBU - GEODETSKI FAKULTET</v>
      </c>
    </row>
    <row r="46" spans="1:8" ht="20.25" customHeight="1">
      <c r="A46" s="248">
        <v>563</v>
      </c>
      <c r="B46" s="247" t="s">
        <v>3674</v>
      </c>
      <c r="C46" s="234">
        <v>0</v>
      </c>
      <c r="D46" s="234">
        <v>0</v>
      </c>
      <c r="E46" s="227">
        <f>SUMIF('Unos rashoda i izdataka'!$Q$3:$Q$501,$A46,'Unos rashoda i izdataka'!J$3:J$501)+SUMIF('Unos rashoda P4'!$A$3:$A$501,$A46,'Unos rashoda P4'!H$3:H$501)</f>
        <v>0</v>
      </c>
      <c r="F46" s="227">
        <f>SUMIF('Unos rashoda i izdataka'!$Q$3:$Q$501,$A46,'Unos rashoda i izdataka'!K$3:K$501)+SUMIF('Unos rashoda P4'!$A$3:$A$501,$A46,'Unos rashoda P4'!I$3:I$501)</f>
        <v>0</v>
      </c>
      <c r="G46" s="227">
        <f>SUMIF('Unos rashoda i izdataka'!$Q$3:$Q$501,$A46,'Unos rashoda i izdataka'!L$3:L$501)+SUMIF('Unos rashoda P4'!$A$3:$A$501,$A46,'Unos rashoda P4'!J$3:J$501)</f>
        <v>0</v>
      </c>
      <c r="H46" s="208" t="str">
        <f>'OPĆI DIO'!$C$1</f>
        <v>1853 SVEUČILIŠTE U ZAGREBU - GEODETSKI FAKULTET</v>
      </c>
    </row>
    <row r="47" spans="1:8" ht="30">
      <c r="A47" s="248">
        <v>573</v>
      </c>
      <c r="B47" s="247" t="s">
        <v>974</v>
      </c>
      <c r="C47" s="234">
        <v>0</v>
      </c>
      <c r="D47" s="234">
        <v>0</v>
      </c>
      <c r="E47" s="227">
        <f>SUMIF('Unos rashoda i izdataka'!$Q$3:$Q$501,$A47,'Unos rashoda i izdataka'!J$3:J$501)+SUMIF('Unos rashoda P4'!$A$3:$A$501,$A47,'Unos rashoda P4'!H$3:H$501)</f>
        <v>0</v>
      </c>
      <c r="F47" s="227">
        <f>SUMIF('Unos rashoda i izdataka'!$Q$3:$Q$501,$A47,'Unos rashoda i izdataka'!K$3:K$501)+SUMIF('Unos rashoda P4'!$A$3:$A$501,$A47,'Unos rashoda P4'!I$3:I$501)</f>
        <v>0</v>
      </c>
      <c r="G47" s="227">
        <f>SUMIF('Unos rashoda i izdataka'!$Q$3:$Q$501,$A47,'Unos rashoda i izdataka'!L$3:L$501)+SUMIF('Unos rashoda P4'!$A$3:$A$501,$A47,'Unos rashoda P4'!J$3:J$501)</f>
        <v>0</v>
      </c>
      <c r="H47" s="208" t="str">
        <f>'OPĆI DIO'!$C$1</f>
        <v>1853 SVEUČILIŠTE U ZAGREBU - GEODETSKI FAKULTET</v>
      </c>
    </row>
    <row r="48" spans="1:8">
      <c r="A48" s="248">
        <v>581</v>
      </c>
      <c r="B48" s="247" t="s">
        <v>3675</v>
      </c>
      <c r="C48" s="234">
        <v>0</v>
      </c>
      <c r="D48" s="234">
        <v>0</v>
      </c>
      <c r="E48" s="227">
        <f>SUMIF('Unos rashoda i izdataka'!$Q$3:$Q$501,$A48,'Unos rashoda i izdataka'!J$3:J$501)+SUMIF('Unos rashoda P4'!$A$3:$A$501,$A48,'Unos rashoda P4'!H$3:H$501)</f>
        <v>0</v>
      </c>
      <c r="F48" s="227">
        <f>SUMIF('Unos rashoda i izdataka'!$Q$3:$Q$501,$A48,'Unos rashoda i izdataka'!K$3:K$501)+SUMIF('Unos rashoda P4'!$A$3:$A$501,$A48,'Unos rashoda P4'!I$3:I$501)</f>
        <v>0</v>
      </c>
      <c r="G48" s="227">
        <f>SUMIF('Unos rashoda i izdataka'!$Q$3:$Q$501,$A48,'Unos rashoda i izdataka'!L$3:L$501)+SUMIF('Unos rashoda P4'!$A$3:$A$501,$A48,'Unos rashoda P4'!J$3:J$501)</f>
        <v>0</v>
      </c>
      <c r="H48" s="208" t="str">
        <f>'OPĆI DIO'!$C$1</f>
        <v>1853 SVEUČILIŠTE U ZAGREBU - GEODETSKI FAKULTET</v>
      </c>
    </row>
    <row r="49" spans="1:8" s="231" customFormat="1">
      <c r="A49" s="272">
        <v>6</v>
      </c>
      <c r="B49" s="244" t="s">
        <v>3676</v>
      </c>
      <c r="C49" s="202">
        <f>+C50+C51</f>
        <v>0</v>
      </c>
      <c r="D49" s="202">
        <f>+D50+D51</f>
        <v>1990</v>
      </c>
      <c r="E49" s="202">
        <f>+E50+E51</f>
        <v>2500</v>
      </c>
      <c r="F49" s="202">
        <f>+F50+F51</f>
        <v>2500</v>
      </c>
      <c r="G49" s="202">
        <f>+G50+G51</f>
        <v>2500</v>
      </c>
      <c r="H49" s="208" t="str">
        <f>'OPĆI DIO'!$C$1</f>
        <v>1853 SVEUČILIŠTE U ZAGREBU - GEODETSKI FAKULTET</v>
      </c>
    </row>
    <row r="50" spans="1:8">
      <c r="A50" s="248">
        <v>61</v>
      </c>
      <c r="B50" s="247" t="s">
        <v>3677</v>
      </c>
      <c r="C50" s="234">
        <v>0</v>
      </c>
      <c r="D50" s="234">
        <v>1990</v>
      </c>
      <c r="E50" s="227">
        <f>SUMIF('Unos rashoda i izdataka'!$Q$3:$Q$501,$A50,'Unos rashoda i izdataka'!J$3:J$501)+SUMIF('Unos rashoda P4'!$A$3:$A$501,$A50,'Unos rashoda P4'!H$3:H$501)</f>
        <v>2500</v>
      </c>
      <c r="F50" s="227">
        <f>SUMIF('Unos rashoda i izdataka'!$Q$3:$Q$501,$A50,'Unos rashoda i izdataka'!K$3:K$501)+SUMIF('Unos rashoda P4'!$A$3:$A$501,$A50,'Unos rashoda P4'!I$3:I$501)</f>
        <v>2500</v>
      </c>
      <c r="G50" s="227">
        <f>SUMIF('Unos rashoda i izdataka'!$Q$3:$Q$501,$A50,'Unos rashoda i izdataka'!L$3:L$501)+SUMIF('Unos rashoda P4'!$A$3:$A$501,$A50,'Unos rashoda P4'!J$3:J$501)</f>
        <v>2500</v>
      </c>
      <c r="H50" s="208" t="str">
        <f>'OPĆI DIO'!$C$1</f>
        <v>1853 SVEUČILIŠTE U ZAGREBU - GEODETSKI FAKULTET</v>
      </c>
    </row>
    <row r="51" spans="1:8">
      <c r="A51" s="248">
        <v>63</v>
      </c>
      <c r="B51" s="247" t="s">
        <v>3678</v>
      </c>
      <c r="C51" s="234">
        <v>0</v>
      </c>
      <c r="D51" s="234">
        <v>0</v>
      </c>
      <c r="E51" s="227">
        <f>SUMIF('Unos rashoda i izdataka'!$Q$3:$Q$501,$A51,'Unos rashoda i izdataka'!J$3:J$501)+SUMIF('Unos rashoda P4'!$A$3:$A$501,$A51,'Unos rashoda P4'!H$3:H$501)</f>
        <v>0</v>
      </c>
      <c r="F51" s="227">
        <f>SUMIF('Unos rashoda i izdataka'!$Q$3:$Q$501,$A51,'Unos rashoda i izdataka'!K$3:K$501)+SUMIF('Unos rashoda P4'!$A$3:$A$501,$A51,'Unos rashoda P4'!I$3:I$501)</f>
        <v>0</v>
      </c>
      <c r="G51" s="227">
        <f>SUMIF('Unos rashoda i izdataka'!$Q$3:$Q$501,$A51,'Unos rashoda i izdataka'!L$3:L$501)+SUMIF('Unos rashoda P4'!$A$3:$A$501,$A51,'Unos rashoda P4'!J$3:J$501)</f>
        <v>0</v>
      </c>
      <c r="H51" s="208" t="str">
        <f>'OPĆI DIO'!$C$1</f>
        <v>1853 SVEUČILIŠTE U ZAGREBU - GEODETSKI FAKULTET</v>
      </c>
    </row>
    <row r="52" spans="1:8" s="231" customFormat="1" ht="27.75" customHeight="1">
      <c r="A52" s="272">
        <v>7</v>
      </c>
      <c r="B52" s="244" t="s">
        <v>3679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1853 SVEUČILIŠTE U ZAGREBU - GEODETSKI FAKULTET</v>
      </c>
    </row>
    <row r="53" spans="1:8" ht="30">
      <c r="A53" s="248">
        <v>71</v>
      </c>
      <c r="B53" s="247" t="s">
        <v>3680</v>
      </c>
      <c r="C53" s="234">
        <v>0</v>
      </c>
      <c r="D53" s="234">
        <v>0</v>
      </c>
      <c r="E53" s="227">
        <f>SUMIF('Unos rashoda i izdataka'!$Q$3:$Q$501,$A53,'Unos rashoda i izdataka'!J$3:J$501)+SUMIF('Unos rashoda P4'!$A$3:$A$501,$A53,'Unos rashoda P4'!H$3:H$501)</f>
        <v>0</v>
      </c>
      <c r="F53" s="227">
        <f>SUMIF('Unos rashoda i izdataka'!$Q$3:$Q$501,$A53,'Unos rashoda i izdataka'!K$3:K$501)+SUMIF('Unos rashoda P4'!$A$3:$A$501,$A53,'Unos rashoda P4'!I$3:I$501)</f>
        <v>0</v>
      </c>
      <c r="G53" s="227">
        <f>SUMIF('Unos rashoda i izdataka'!$Q$3:$Q$501,$A53,'Unos rashoda i izdataka'!L$3:L$501)+SUMIF('Unos rashoda P4'!$A$3:$A$501,$A53,'Unos rashoda P4'!J$3:J$501)</f>
        <v>0</v>
      </c>
      <c r="H53" s="208" t="str">
        <f>'OPĆI DIO'!$C$1</f>
        <v>1853 SVEUČILIŠTE U ZAGREBU - GEODETSKI FAKULTET</v>
      </c>
    </row>
    <row r="54" spans="1:8" s="231" customFormat="1">
      <c r="A54" s="272">
        <v>8</v>
      </c>
      <c r="B54" s="244" t="s">
        <v>3683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8">
        <v>810</v>
      </c>
      <c r="B55" s="247" t="s">
        <v>6582</v>
      </c>
      <c r="C55" s="234">
        <v>0</v>
      </c>
      <c r="D55" s="234">
        <v>0</v>
      </c>
      <c r="E55" s="227">
        <f>SUMIF('Unos rashoda i izdataka'!$Q$3:$Q$501,$A55,'Unos rashoda i izdataka'!J$3:J$501)+SUMIF('Unos rashoda P4'!$A$3:$A$501,$A55,'Unos rashoda P4'!H$3:H$501)</f>
        <v>0</v>
      </c>
      <c r="F55" s="227">
        <f>SUMIF('Unos rashoda i izdataka'!$Q$3:$Q$501,$A55,'Unos rashoda i izdataka'!K$3:K$501)+SUMIF('Unos rashoda P4'!$A$3:$A$501,$A55,'Unos rashoda P4'!I$3:I$501)</f>
        <v>0</v>
      </c>
      <c r="G55" s="227">
        <f>SUMIF('Unos rashoda i izdataka'!$Q$3:$Q$501,$A55,'Unos rashoda i izdataka'!L$3:L$501)+SUMIF('Unos rashoda P4'!$A$3:$A$501,$A55,'Unos rashoda P4'!J$3:J$501)</f>
        <v>0</v>
      </c>
      <c r="H55" s="208"/>
    </row>
    <row r="56" spans="1:8">
      <c r="A56" s="248">
        <v>815</v>
      </c>
      <c r="B56" s="247" t="s">
        <v>4537</v>
      </c>
      <c r="C56" s="234">
        <v>0</v>
      </c>
      <c r="D56" s="234">
        <v>0</v>
      </c>
      <c r="E56" s="227">
        <f>SUMIF('Unos rashoda i izdataka'!$Q$3:$Q$501,$A56,'Unos rashoda i izdataka'!J$3:J$501)+SUMIF('Unos rashoda P4'!$A$3:$A$501,$A56,'Unos rashoda P4'!H$3:H$501)</f>
        <v>0</v>
      </c>
      <c r="F56" s="227">
        <f>SUMIF('Unos rashoda i izdataka'!$Q$3:$Q$501,$A56,'Unos rashoda i izdataka'!K$3:K$501)+SUMIF('Unos rashoda P4'!$A$3:$A$501,$A56,'Unos rashoda P4'!I$3:I$501)</f>
        <v>0</v>
      </c>
      <c r="G56" s="227">
        <f>SUMIF('Unos rashoda i izdataka'!$Q$3:$Q$501,$A56,'Unos rashoda i izdataka'!L$3:L$501)+SUMIF('Unos rashoda P4'!$A$3:$A$501,$A56,'Unos rashoda P4'!J$3:J$501)</f>
        <v>0</v>
      </c>
      <c r="H56" s="208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44" activePane="bottomRight" state="frozen"/>
      <selection pane="topRight" activeCell="B1" sqref="B1"/>
      <selection pane="bottomLeft" activeCell="A4" sqref="A4"/>
      <selection pane="bottomRight" activeCell="G56" sqref="G56"/>
    </sheetView>
  </sheetViews>
  <sheetFormatPr defaultColWidth="0" defaultRowHeight="15" zeroHeight="1"/>
  <cols>
    <col min="1" max="1" width="9.28515625" style="138" bestFit="1" customWidth="1"/>
    <col min="2" max="2" width="41.85546875" style="129" customWidth="1"/>
    <col min="3" max="4" width="17.7109375" style="129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298" t="s">
        <v>2889</v>
      </c>
      <c r="B1" s="298"/>
      <c r="C1" s="298"/>
      <c r="D1" s="298"/>
      <c r="E1" s="298"/>
      <c r="F1" s="298"/>
      <c r="G1" s="298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9" customFormat="1" ht="28.5" customHeight="1">
      <c r="A5" s="237"/>
      <c r="B5" s="237" t="s">
        <v>2890</v>
      </c>
      <c r="C5" s="238">
        <f>+C6+C15+C21+C28+C38+C45+C52+C59+C66+C75</f>
        <v>5279933</v>
      </c>
      <c r="D5" s="238">
        <f>+D6+D15+D21+D28+D38+D45+D52+D59+D66+D75</f>
        <v>5541901</v>
      </c>
      <c r="E5" s="238">
        <f>+E6+E15+E21+E28+E38+E45+E52+E59+E66+E75</f>
        <v>4813789</v>
      </c>
      <c r="F5" s="238">
        <f>+F6+F15+F21+F28+F38+F45+F52+F59+F66+F75</f>
        <v>4116639</v>
      </c>
      <c r="G5" s="238">
        <f>+G6+G15+G21+G28+G38+G45+G52+G59+G66+G75</f>
        <v>4014766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1853 SVEUČILIŠTE U ZAGREBU - GEODETSKI FAKULTET</v>
      </c>
    </row>
    <row r="7" spans="1:192" ht="25.5">
      <c r="A7" s="137">
        <v>11</v>
      </c>
      <c r="B7" s="23" t="s">
        <v>2892</v>
      </c>
      <c r="C7" s="233"/>
      <c r="D7" s="233"/>
      <c r="E7" s="233">
        <f>SUMIF('Unos rashoda i izdataka'!$R$3:$R$501,'A.3 RASHODI FUNK'!$A7,'Unos rashoda i izdataka'!J$3:J$501)+SUMIF('Unos rashoda P4'!$T$3:$T$501,'A.3 RASHODI FUNK'!$A7,'Unos rashoda P4'!H$3:H$501)</f>
        <v>0</v>
      </c>
      <c r="F7" s="233">
        <f>SUMIF('Unos rashoda i izdataka'!$R$3:$R$501,'A.3 RASHODI FUNK'!$A7,'Unos rashoda i izdataka'!K$3:K$501)+SUMIF('Unos rashoda P4'!$T$3:$T$501,'A.3 RASHODI FUNK'!$A7,'Unos rashoda P4'!I$3:I$501)</f>
        <v>0</v>
      </c>
      <c r="G7" s="233">
        <f>SUMIF('Unos rashoda i izdataka'!$R$3:$R$501,'A.3 RASHODI FUNK'!$A7,'Unos rashoda i izdataka'!L$3:L$501)+SUMIF('Unos rashoda P4'!$T$3:$T$501,'A.3 RASHODI FUNK'!$A7,'Unos rashoda P4'!J$3:J$501)</f>
        <v>0</v>
      </c>
      <c r="H7" s="208" t="str">
        <f>'OPĆI DIO'!$C$1</f>
        <v>1853 SVEUČILIŠTE U ZAGREBU - GEODETSKI FAKULTET</v>
      </c>
    </row>
    <row r="8" spans="1:192">
      <c r="A8" s="137">
        <v>12</v>
      </c>
      <c r="B8" s="23" t="s">
        <v>2893</v>
      </c>
      <c r="C8" s="233"/>
      <c r="D8" s="233"/>
      <c r="E8" s="233">
        <f>SUMIF('Unos rashoda i izdataka'!$R$3:$R$501,'A.3 RASHODI FUNK'!$A8,'Unos rashoda i izdataka'!J$3:J$501)+SUMIF('Unos rashoda P4'!$T$3:$T$501,'A.3 RASHODI FUNK'!$A8,'Unos rashoda P4'!H$3:H$501)</f>
        <v>0</v>
      </c>
      <c r="F8" s="233">
        <f>SUMIF('Unos rashoda i izdataka'!$R$3:$R$501,'A.3 RASHODI FUNK'!$A8,'Unos rashoda i izdataka'!K$3:K$501)+SUMIF('Unos rashoda P4'!$T$3:$T$501,'A.3 RASHODI FUNK'!$A8,'Unos rashoda P4'!I$3:I$501)</f>
        <v>0</v>
      </c>
      <c r="G8" s="233">
        <f>SUMIF('Unos rashoda i izdataka'!$R$3:$R$501,'A.3 RASHODI FUNK'!$A8,'Unos rashoda i izdataka'!L$3:L$501)+SUMIF('Unos rashoda P4'!$T$3:$T$501,'A.3 RASHODI FUNK'!$A8,'Unos rashoda P4'!J$3:J$501)</f>
        <v>0</v>
      </c>
      <c r="H8" s="208" t="str">
        <f>'OPĆI DIO'!$C$1</f>
        <v>1853 SVEUČILIŠTE U ZAGREBU - GEODETSKI FAKULTET</v>
      </c>
    </row>
    <row r="9" spans="1:192">
      <c r="A9" s="137">
        <v>13</v>
      </c>
      <c r="B9" s="23" t="s">
        <v>2895</v>
      </c>
      <c r="C9" s="233"/>
      <c r="D9" s="233"/>
      <c r="E9" s="233">
        <f>SUMIF('Unos rashoda i izdataka'!$R$3:$R$501,'A.3 RASHODI FUNK'!$A9,'Unos rashoda i izdataka'!J$3:J$501)+SUMIF('Unos rashoda P4'!$T$3:$T$501,'A.3 RASHODI FUNK'!$A9,'Unos rashoda P4'!H$3:H$501)</f>
        <v>0</v>
      </c>
      <c r="F9" s="233">
        <f>SUMIF('Unos rashoda i izdataka'!$R$3:$R$501,'A.3 RASHODI FUNK'!$A9,'Unos rashoda i izdataka'!K$3:K$501)+SUMIF('Unos rashoda P4'!$T$3:$T$501,'A.3 RASHODI FUNK'!$A9,'Unos rashoda P4'!I$3:I$501)</f>
        <v>0</v>
      </c>
      <c r="G9" s="233">
        <f>SUMIF('Unos rashoda i izdataka'!$R$3:$R$501,'A.3 RASHODI FUNK'!$A9,'Unos rashoda i izdataka'!L$3:L$501)+SUMIF('Unos rashoda P4'!$T$3:$T$501,'A.3 RASHODI FUNK'!$A9,'Unos rashoda P4'!J$3:J$501)</f>
        <v>0</v>
      </c>
      <c r="H9" s="208" t="str">
        <f>'OPĆI DIO'!$C$1</f>
        <v>1853 SVEUČILIŠTE U ZAGREBU - GEODETSKI FAKULTET</v>
      </c>
    </row>
    <row r="10" spans="1:192">
      <c r="A10" s="137">
        <v>14</v>
      </c>
      <c r="B10" s="23" t="s">
        <v>2945</v>
      </c>
      <c r="C10" s="233"/>
      <c r="D10" s="233"/>
      <c r="E10" s="233">
        <f>SUMIF('Unos rashoda i izdataka'!$R$3:$R$501,'A.3 RASHODI FUNK'!$A10,'Unos rashoda i izdataka'!J$3:J$501)+SUMIF('Unos rashoda P4'!$T$3:$T$501,'A.3 RASHODI FUNK'!$A10,'Unos rashoda P4'!H$3:H$501)</f>
        <v>0</v>
      </c>
      <c r="F10" s="233">
        <f>SUMIF('Unos rashoda i izdataka'!$R$3:$R$501,'A.3 RASHODI FUNK'!$A10,'Unos rashoda i izdataka'!K$3:K$501)+SUMIF('Unos rashoda P4'!$T$3:$T$501,'A.3 RASHODI FUNK'!$A10,'Unos rashoda P4'!I$3:I$501)</f>
        <v>0</v>
      </c>
      <c r="G10" s="233">
        <f>SUMIF('Unos rashoda i izdataka'!$R$3:$R$501,'A.3 RASHODI FUNK'!$A10,'Unos rashoda i izdataka'!L$3:L$501)+SUMIF('Unos rashoda P4'!$T$3:$T$501,'A.3 RASHODI FUNK'!$A10,'Unos rashoda P4'!J$3:J$501)</f>
        <v>0</v>
      </c>
      <c r="H10" s="208" t="str">
        <f>'OPĆI DIO'!$C$1</f>
        <v>1853 SVEUČILIŠTE U ZAGREBU - GEODETSKI FAKULTET</v>
      </c>
    </row>
    <row r="11" spans="1:192">
      <c r="A11" s="137">
        <v>15</v>
      </c>
      <c r="B11" s="23" t="s">
        <v>2902</v>
      </c>
      <c r="C11" s="233"/>
      <c r="D11" s="233"/>
      <c r="E11" s="233">
        <f>SUMIF('Unos rashoda i izdataka'!$R$3:$R$501,'A.3 RASHODI FUNK'!$A11,'Unos rashoda i izdataka'!J$3:J$501)+SUMIF('Unos rashoda P4'!$T$3:$T$501,'A.3 RASHODI FUNK'!$A11,'Unos rashoda P4'!H$3:H$501)</f>
        <v>0</v>
      </c>
      <c r="F11" s="233">
        <f>SUMIF('Unos rashoda i izdataka'!$R$3:$R$501,'A.3 RASHODI FUNK'!$A11,'Unos rashoda i izdataka'!K$3:K$501)+SUMIF('Unos rashoda P4'!$T$3:$T$501,'A.3 RASHODI FUNK'!$A11,'Unos rashoda P4'!I$3:I$501)</f>
        <v>0</v>
      </c>
      <c r="G11" s="233">
        <f>SUMIF('Unos rashoda i izdataka'!$R$3:$R$501,'A.3 RASHODI FUNK'!$A11,'Unos rashoda i izdataka'!L$3:L$501)+SUMIF('Unos rashoda P4'!$T$3:$T$501,'A.3 RASHODI FUNK'!$A11,'Unos rashoda P4'!J$3:J$501)</f>
        <v>0</v>
      </c>
      <c r="H11" s="208" t="str">
        <f>'OPĆI DIO'!$C$1</f>
        <v>1853 SVEUČILIŠTE U ZAGREBU - GEODETSKI FAKULTET</v>
      </c>
    </row>
    <row r="12" spans="1:192">
      <c r="A12" s="137">
        <v>16</v>
      </c>
      <c r="B12" s="23" t="s">
        <v>2946</v>
      </c>
      <c r="C12" s="233"/>
      <c r="D12" s="233"/>
      <c r="E12" s="233">
        <f>SUMIF('Unos rashoda i izdataka'!$R$3:$R$501,'A.3 RASHODI FUNK'!$A12,'Unos rashoda i izdataka'!J$3:J$501)+SUMIF('Unos rashoda P4'!$T$3:$T$501,'A.3 RASHODI FUNK'!$A12,'Unos rashoda P4'!H$3:H$501)</f>
        <v>0</v>
      </c>
      <c r="F12" s="233">
        <f>SUMIF('Unos rashoda i izdataka'!$R$3:$R$501,'A.3 RASHODI FUNK'!$A12,'Unos rashoda i izdataka'!K$3:K$501)+SUMIF('Unos rashoda P4'!$T$3:$T$501,'A.3 RASHODI FUNK'!$A12,'Unos rashoda P4'!I$3:I$501)</f>
        <v>0</v>
      </c>
      <c r="G12" s="233">
        <f>SUMIF('Unos rashoda i izdataka'!$R$3:$R$501,'A.3 RASHODI FUNK'!$A12,'Unos rashoda i izdataka'!L$3:L$501)+SUMIF('Unos rashoda P4'!$T$3:$T$501,'A.3 RASHODI FUNK'!$A12,'Unos rashoda P4'!J$3:J$501)</f>
        <v>0</v>
      </c>
      <c r="H12" s="208" t="str">
        <f>'OPĆI DIO'!$C$1</f>
        <v>1853 SVEUČILIŠTE U ZAGREBU - GEODETSKI FAKULTET</v>
      </c>
    </row>
    <row r="13" spans="1:192">
      <c r="A13" s="137">
        <v>17</v>
      </c>
      <c r="B13" s="23" t="s">
        <v>2947</v>
      </c>
      <c r="C13" s="233"/>
      <c r="D13" s="233"/>
      <c r="E13" s="233">
        <f>SUMIF('Unos rashoda i izdataka'!$R$3:$R$501,'A.3 RASHODI FUNK'!$A13,'Unos rashoda i izdataka'!J$3:J$501)+SUMIF('Unos rashoda P4'!$T$3:$T$501,'A.3 RASHODI FUNK'!$A13,'Unos rashoda P4'!H$3:H$501)</f>
        <v>0</v>
      </c>
      <c r="F13" s="233">
        <f>SUMIF('Unos rashoda i izdataka'!$R$3:$R$501,'A.3 RASHODI FUNK'!$A13,'Unos rashoda i izdataka'!K$3:K$501)+SUMIF('Unos rashoda P4'!$T$3:$T$501,'A.3 RASHODI FUNK'!$A13,'Unos rashoda P4'!I$3:I$501)</f>
        <v>0</v>
      </c>
      <c r="G13" s="233">
        <f>SUMIF('Unos rashoda i izdataka'!$R$3:$R$501,'A.3 RASHODI FUNK'!$A13,'Unos rashoda i izdataka'!L$3:L$501)+SUMIF('Unos rashoda P4'!$T$3:$T$501,'A.3 RASHODI FUNK'!$A13,'Unos rashoda P4'!J$3:J$501)</f>
        <v>0</v>
      </c>
      <c r="H13" s="208" t="str">
        <f>'OPĆI DIO'!$C$1</f>
        <v>1853 SVEUČILIŠTE U ZAGREBU - GEODETSKI FAKULTET</v>
      </c>
    </row>
    <row r="14" spans="1:192" ht="25.5">
      <c r="A14" s="137">
        <v>18</v>
      </c>
      <c r="B14" s="23" t="s">
        <v>2914</v>
      </c>
      <c r="C14" s="233"/>
      <c r="D14" s="233"/>
      <c r="E14" s="233">
        <f>SUMIF('Unos rashoda i izdataka'!$R$3:$R$501,'A.3 RASHODI FUNK'!$A14,'Unos rashoda i izdataka'!J$3:J$501)+SUMIF('Unos rashoda P4'!$T$3:$T$501,'A.3 RASHODI FUNK'!$A14,'Unos rashoda P4'!H$3:H$501)</f>
        <v>0</v>
      </c>
      <c r="F14" s="233">
        <f>SUMIF('Unos rashoda i izdataka'!$R$3:$R$501,'A.3 RASHODI FUNK'!$A14,'Unos rashoda i izdataka'!K$3:K$501)+SUMIF('Unos rashoda P4'!$T$3:$T$501,'A.3 RASHODI FUNK'!$A14,'Unos rashoda P4'!I$3:I$501)</f>
        <v>0</v>
      </c>
      <c r="G14" s="233">
        <f>SUMIF('Unos rashoda i izdataka'!$R$3:$R$501,'A.3 RASHODI FUNK'!$A14,'Unos rashoda i izdataka'!L$3:L$501)+SUMIF('Unos rashoda P4'!$T$3:$T$501,'A.3 RASHODI FUNK'!$A14,'Unos rashoda P4'!J$3:J$501)</f>
        <v>0</v>
      </c>
      <c r="H14" s="208" t="str">
        <f>'OPĆI DIO'!$C$1</f>
        <v>1853 SVEUČILIŠTE U ZAGREBU - GEODETSKI FAKULTET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1853 SVEUČILIŠTE U ZAGREBU - GEODETSKI FAKULTET</v>
      </c>
    </row>
    <row r="16" spans="1:192">
      <c r="A16" s="137">
        <v>21</v>
      </c>
      <c r="B16" s="23" t="s">
        <v>2949</v>
      </c>
      <c r="C16" s="233"/>
      <c r="D16" s="233"/>
      <c r="E16" s="233">
        <f>SUMIF('Unos rashoda i izdataka'!$R$3:$R$501,'A.3 RASHODI FUNK'!$A16,'Unos rashoda i izdataka'!J$3:J$501)+SUMIF('Unos rashoda P4'!$T$3:$T$501,'A.3 RASHODI FUNK'!$A16,'Unos rashoda P4'!H$3:H$501)</f>
        <v>0</v>
      </c>
      <c r="F16" s="233">
        <f>SUMIF('Unos rashoda i izdataka'!$R$3:$R$501,'A.3 RASHODI FUNK'!$A16,'Unos rashoda i izdataka'!K$3:K$501)+SUMIF('Unos rashoda P4'!$T$3:$T$501,'A.3 RASHODI FUNK'!$A16,'Unos rashoda P4'!I$3:I$501)</f>
        <v>0</v>
      </c>
      <c r="G16" s="233">
        <f>SUMIF('Unos rashoda i izdataka'!$R$3:$R$501,'A.3 RASHODI FUNK'!$A16,'Unos rashoda i izdataka'!L$3:L$501)+SUMIF('Unos rashoda P4'!$T$3:$T$501,'A.3 RASHODI FUNK'!$A16,'Unos rashoda P4'!J$3:J$501)</f>
        <v>0</v>
      </c>
      <c r="H16" s="208" t="str">
        <f>'OPĆI DIO'!$C$1</f>
        <v>1853 SVEUČILIŠTE U ZAGREBU - GEODETSKI FAKULTET</v>
      </c>
    </row>
    <row r="17" spans="1:8">
      <c r="A17" s="137">
        <v>22</v>
      </c>
      <c r="B17" s="23" t="s">
        <v>2950</v>
      </c>
      <c r="C17" s="233"/>
      <c r="D17" s="233"/>
      <c r="E17" s="233">
        <f>SUMIF('Unos rashoda i izdataka'!$R$3:$R$501,'A.3 RASHODI FUNK'!$A17,'Unos rashoda i izdataka'!J$3:J$501)+SUMIF('Unos rashoda P4'!$T$3:$T$501,'A.3 RASHODI FUNK'!$A17,'Unos rashoda P4'!H$3:H$501)</f>
        <v>0</v>
      </c>
      <c r="F17" s="233">
        <f>SUMIF('Unos rashoda i izdataka'!$R$3:$R$501,'A.3 RASHODI FUNK'!$A17,'Unos rashoda i izdataka'!K$3:K$501)+SUMIF('Unos rashoda P4'!$T$3:$T$501,'A.3 RASHODI FUNK'!$A17,'Unos rashoda P4'!I$3:I$501)</f>
        <v>0</v>
      </c>
      <c r="G17" s="233">
        <f>SUMIF('Unos rashoda i izdataka'!$R$3:$R$501,'A.3 RASHODI FUNK'!$A17,'Unos rashoda i izdataka'!L$3:L$501)+SUMIF('Unos rashoda P4'!$T$3:$T$501,'A.3 RASHODI FUNK'!$A17,'Unos rashoda P4'!J$3:J$501)</f>
        <v>0</v>
      </c>
      <c r="H17" s="208" t="str">
        <f>'OPĆI DIO'!$C$1</f>
        <v>1853 SVEUČILIŠTE U ZAGREBU - GEODETSKI FAKULTET</v>
      </c>
    </row>
    <row r="18" spans="1:8">
      <c r="A18" s="137">
        <v>23</v>
      </c>
      <c r="B18" s="23" t="s">
        <v>2951</v>
      </c>
      <c r="C18" s="233"/>
      <c r="D18" s="233"/>
      <c r="E18" s="233">
        <f>SUMIF('Unos rashoda i izdataka'!$R$3:$R$501,'A.3 RASHODI FUNK'!$A18,'Unos rashoda i izdataka'!J$3:J$501)+SUMIF('Unos rashoda P4'!$T$3:$T$501,'A.3 RASHODI FUNK'!$A18,'Unos rashoda P4'!H$3:H$501)</f>
        <v>0</v>
      </c>
      <c r="F18" s="233">
        <f>SUMIF('Unos rashoda i izdataka'!$R$3:$R$501,'A.3 RASHODI FUNK'!$A18,'Unos rashoda i izdataka'!K$3:K$501)+SUMIF('Unos rashoda P4'!$T$3:$T$501,'A.3 RASHODI FUNK'!$A18,'Unos rashoda P4'!I$3:I$501)</f>
        <v>0</v>
      </c>
      <c r="G18" s="233">
        <f>SUMIF('Unos rashoda i izdataka'!$R$3:$R$501,'A.3 RASHODI FUNK'!$A18,'Unos rashoda i izdataka'!L$3:L$501)+SUMIF('Unos rashoda P4'!$T$3:$T$501,'A.3 RASHODI FUNK'!$A18,'Unos rashoda P4'!J$3:J$501)</f>
        <v>0</v>
      </c>
      <c r="H18" s="208" t="str">
        <f>'OPĆI DIO'!$C$1</f>
        <v>1853 SVEUČILIŠTE U ZAGREBU - GEODETSKI FAKULTET</v>
      </c>
    </row>
    <row r="19" spans="1:8">
      <c r="A19" s="137">
        <v>24</v>
      </c>
      <c r="B19" s="23" t="s">
        <v>2952</v>
      </c>
      <c r="C19" s="233"/>
      <c r="D19" s="233"/>
      <c r="E19" s="233">
        <f>SUMIF('Unos rashoda i izdataka'!$R$3:$R$501,'A.3 RASHODI FUNK'!$A19,'Unos rashoda i izdataka'!J$3:J$501)+SUMIF('Unos rashoda P4'!$T$3:$T$501,'A.3 RASHODI FUNK'!$A19,'Unos rashoda P4'!H$3:H$501)</f>
        <v>0</v>
      </c>
      <c r="F19" s="233">
        <f>SUMIF('Unos rashoda i izdataka'!$R$3:$R$501,'A.3 RASHODI FUNK'!$A19,'Unos rashoda i izdataka'!K$3:K$501)+SUMIF('Unos rashoda P4'!$T$3:$T$501,'A.3 RASHODI FUNK'!$A19,'Unos rashoda P4'!I$3:I$501)</f>
        <v>0</v>
      </c>
      <c r="G19" s="233">
        <f>SUMIF('Unos rashoda i izdataka'!$R$3:$R$501,'A.3 RASHODI FUNK'!$A19,'Unos rashoda i izdataka'!L$3:L$501)+SUMIF('Unos rashoda P4'!$T$3:$T$501,'A.3 RASHODI FUNK'!$A19,'Unos rashoda P4'!J$3:J$501)</f>
        <v>0</v>
      </c>
      <c r="H19" s="208" t="str">
        <f>'OPĆI DIO'!$C$1</f>
        <v>1853 SVEUČILIŠTE U ZAGREBU - GEODETSKI FAKULTET</v>
      </c>
    </row>
    <row r="20" spans="1:8">
      <c r="A20" s="137">
        <v>25</v>
      </c>
      <c r="B20" s="23" t="s">
        <v>2953</v>
      </c>
      <c r="C20" s="233"/>
      <c r="D20" s="233"/>
      <c r="E20" s="233">
        <f>SUMIF('Unos rashoda i izdataka'!$R$3:$R$501,'A.3 RASHODI FUNK'!$A20,'Unos rashoda i izdataka'!J$3:J$501)+SUMIF('Unos rashoda P4'!$T$3:$T$501,'A.3 RASHODI FUNK'!$A20,'Unos rashoda P4'!H$3:H$501)</f>
        <v>0</v>
      </c>
      <c r="F20" s="233">
        <f>SUMIF('Unos rashoda i izdataka'!$R$3:$R$501,'A.3 RASHODI FUNK'!$A20,'Unos rashoda i izdataka'!K$3:K$501)+SUMIF('Unos rashoda P4'!$T$3:$T$501,'A.3 RASHODI FUNK'!$A20,'Unos rashoda P4'!I$3:I$501)</f>
        <v>0</v>
      </c>
      <c r="G20" s="233">
        <f>SUMIF('Unos rashoda i izdataka'!$R$3:$R$501,'A.3 RASHODI FUNK'!$A20,'Unos rashoda i izdataka'!L$3:L$501)+SUMIF('Unos rashoda P4'!$T$3:$T$501,'A.3 RASHODI FUNK'!$A20,'Unos rashoda P4'!J$3:J$501)</f>
        <v>0</v>
      </c>
      <c r="H20" s="208" t="str">
        <f>'OPĆI DIO'!$C$1</f>
        <v>1853 SVEUČILIŠTE U ZAGREBU - GEODETSKI FAKULTET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1853 SVEUČILIŠTE U ZAGREBU - GEODETSKI FAKULTET</v>
      </c>
    </row>
    <row r="22" spans="1:8">
      <c r="A22" s="137">
        <v>31</v>
      </c>
      <c r="B22" s="23" t="s">
        <v>2955</v>
      </c>
      <c r="C22" s="233"/>
      <c r="D22" s="233"/>
      <c r="E22" s="233">
        <f>SUMIF('Unos rashoda i izdataka'!$R$3:$R$501,'A.3 RASHODI FUNK'!$A22,'Unos rashoda i izdataka'!J$3:J$501)+SUMIF('Unos rashoda P4'!$T$3:$T$501,'A.3 RASHODI FUNK'!$A22,'Unos rashoda P4'!H$3:H$501)</f>
        <v>0</v>
      </c>
      <c r="F22" s="233">
        <f>SUMIF('Unos rashoda i izdataka'!$R$3:$R$501,'A.3 RASHODI FUNK'!$A22,'Unos rashoda i izdataka'!K$3:K$501)+SUMIF('Unos rashoda P4'!$T$3:$T$501,'A.3 RASHODI FUNK'!$A22,'Unos rashoda P4'!I$3:I$501)</f>
        <v>0</v>
      </c>
      <c r="G22" s="233">
        <f>SUMIF('Unos rashoda i izdataka'!$R$3:$R$501,'A.3 RASHODI FUNK'!$A22,'Unos rashoda i izdataka'!L$3:L$501)+SUMIF('Unos rashoda P4'!$T$3:$T$501,'A.3 RASHODI FUNK'!$A22,'Unos rashoda P4'!J$3:J$501)</f>
        <v>0</v>
      </c>
      <c r="H22" s="208" t="str">
        <f>'OPĆI DIO'!$C$1</f>
        <v>1853 SVEUČILIŠTE U ZAGREBU - GEODETSKI FAKULTET</v>
      </c>
    </row>
    <row r="23" spans="1:8">
      <c r="A23" s="137">
        <v>32</v>
      </c>
      <c r="B23" s="23" t="s">
        <v>2956</v>
      </c>
      <c r="C23" s="233"/>
      <c r="D23" s="233"/>
      <c r="E23" s="233">
        <f>SUMIF('Unos rashoda i izdataka'!$R$3:$R$501,'A.3 RASHODI FUNK'!$A23,'Unos rashoda i izdataka'!J$3:J$501)+SUMIF('Unos rashoda P4'!$T$3:$T$501,'A.3 RASHODI FUNK'!$A23,'Unos rashoda P4'!H$3:H$501)</f>
        <v>0</v>
      </c>
      <c r="F23" s="233">
        <f>SUMIF('Unos rashoda i izdataka'!$R$3:$R$501,'A.3 RASHODI FUNK'!$A23,'Unos rashoda i izdataka'!K$3:K$501)+SUMIF('Unos rashoda P4'!$T$3:$T$501,'A.3 RASHODI FUNK'!$A23,'Unos rashoda P4'!I$3:I$501)</f>
        <v>0</v>
      </c>
      <c r="G23" s="233">
        <f>SUMIF('Unos rashoda i izdataka'!$R$3:$R$501,'A.3 RASHODI FUNK'!$A23,'Unos rashoda i izdataka'!L$3:L$501)+SUMIF('Unos rashoda P4'!$T$3:$T$501,'A.3 RASHODI FUNK'!$A23,'Unos rashoda P4'!J$3:J$501)</f>
        <v>0</v>
      </c>
      <c r="H23" s="208" t="str">
        <f>'OPĆI DIO'!$C$1</f>
        <v>1853 SVEUČILIŠTE U ZAGREBU - GEODETSKI FAKULTET</v>
      </c>
    </row>
    <row r="24" spans="1:8">
      <c r="A24" s="137">
        <v>33</v>
      </c>
      <c r="B24" s="23" t="s">
        <v>2957</v>
      </c>
      <c r="C24" s="233"/>
      <c r="D24" s="233"/>
      <c r="E24" s="233">
        <f>SUMIF('Unos rashoda i izdataka'!$R$3:$R$501,'A.3 RASHODI FUNK'!$A24,'Unos rashoda i izdataka'!J$3:J$501)+SUMIF('Unos rashoda P4'!$T$3:$T$501,'A.3 RASHODI FUNK'!$A24,'Unos rashoda P4'!H$3:H$501)</f>
        <v>0</v>
      </c>
      <c r="F24" s="233">
        <f>SUMIF('Unos rashoda i izdataka'!$R$3:$R$501,'A.3 RASHODI FUNK'!$A24,'Unos rashoda i izdataka'!K$3:K$501)+SUMIF('Unos rashoda P4'!$T$3:$T$501,'A.3 RASHODI FUNK'!$A24,'Unos rashoda P4'!I$3:I$501)</f>
        <v>0</v>
      </c>
      <c r="G24" s="233">
        <f>SUMIF('Unos rashoda i izdataka'!$R$3:$R$501,'A.3 RASHODI FUNK'!$A24,'Unos rashoda i izdataka'!L$3:L$501)+SUMIF('Unos rashoda P4'!$T$3:$T$501,'A.3 RASHODI FUNK'!$A24,'Unos rashoda P4'!J$3:J$501)</f>
        <v>0</v>
      </c>
      <c r="H24" s="208" t="str">
        <f>'OPĆI DIO'!$C$1</f>
        <v>1853 SVEUČILIŠTE U ZAGREBU - GEODETSKI FAKULTET</v>
      </c>
    </row>
    <row r="25" spans="1:8">
      <c r="A25" s="137">
        <v>34</v>
      </c>
      <c r="B25" s="23" t="s">
        <v>2958</v>
      </c>
      <c r="C25" s="233"/>
      <c r="D25" s="233"/>
      <c r="E25" s="233">
        <f>SUMIF('Unos rashoda i izdataka'!$R$3:$R$501,'A.3 RASHODI FUNK'!$A25,'Unos rashoda i izdataka'!J$3:J$501)+SUMIF('Unos rashoda P4'!$T$3:$T$501,'A.3 RASHODI FUNK'!$A25,'Unos rashoda P4'!H$3:H$501)</f>
        <v>0</v>
      </c>
      <c r="F25" s="233">
        <f>SUMIF('Unos rashoda i izdataka'!$R$3:$R$501,'A.3 RASHODI FUNK'!$A25,'Unos rashoda i izdataka'!K$3:K$501)+SUMIF('Unos rashoda P4'!$T$3:$T$501,'A.3 RASHODI FUNK'!$A25,'Unos rashoda P4'!I$3:I$501)</f>
        <v>0</v>
      </c>
      <c r="G25" s="233">
        <f>SUMIF('Unos rashoda i izdataka'!$R$3:$R$501,'A.3 RASHODI FUNK'!$A25,'Unos rashoda i izdataka'!L$3:L$501)+SUMIF('Unos rashoda P4'!$T$3:$T$501,'A.3 RASHODI FUNK'!$A25,'Unos rashoda P4'!J$3:J$501)</f>
        <v>0</v>
      </c>
      <c r="H25" s="208" t="str">
        <f>'OPĆI DIO'!$C$1</f>
        <v>1853 SVEUČILIŠTE U ZAGREBU - GEODETSKI FAKULTET</v>
      </c>
    </row>
    <row r="26" spans="1:8">
      <c r="A26" s="137">
        <v>35</v>
      </c>
      <c r="B26" s="23" t="s">
        <v>2959</v>
      </c>
      <c r="C26" s="233"/>
      <c r="D26" s="233"/>
      <c r="E26" s="233">
        <f>SUMIF('Unos rashoda i izdataka'!$R$3:$R$501,'A.3 RASHODI FUNK'!$A26,'Unos rashoda i izdataka'!J$3:J$501)+SUMIF('Unos rashoda P4'!$T$3:$T$501,'A.3 RASHODI FUNK'!$A26,'Unos rashoda P4'!H$3:H$501)</f>
        <v>0</v>
      </c>
      <c r="F26" s="233">
        <f>SUMIF('Unos rashoda i izdataka'!$R$3:$R$501,'A.3 RASHODI FUNK'!$A26,'Unos rashoda i izdataka'!K$3:K$501)+SUMIF('Unos rashoda P4'!$T$3:$T$501,'A.3 RASHODI FUNK'!$A26,'Unos rashoda P4'!I$3:I$501)</f>
        <v>0</v>
      </c>
      <c r="G26" s="233">
        <f>SUMIF('Unos rashoda i izdataka'!$R$3:$R$501,'A.3 RASHODI FUNK'!$A26,'Unos rashoda i izdataka'!L$3:L$501)+SUMIF('Unos rashoda P4'!$T$3:$T$501,'A.3 RASHODI FUNK'!$A26,'Unos rashoda P4'!J$3:J$501)</f>
        <v>0</v>
      </c>
      <c r="H26" s="208" t="str">
        <f>'OPĆI DIO'!$C$1</f>
        <v>1853 SVEUČILIŠTE U ZAGREBU - GEODETSKI FAKULTET</v>
      </c>
    </row>
    <row r="27" spans="1:8" ht="25.5">
      <c r="A27" s="137">
        <v>36</v>
      </c>
      <c r="B27" s="23" t="s">
        <v>2960</v>
      </c>
      <c r="C27" s="233"/>
      <c r="D27" s="233"/>
      <c r="E27" s="233">
        <f>SUMIF('Unos rashoda i izdataka'!$R$3:$R$501,'A.3 RASHODI FUNK'!$A27,'Unos rashoda i izdataka'!J$3:J$501)+SUMIF('Unos rashoda P4'!$T$3:$T$501,'A.3 RASHODI FUNK'!$A27,'Unos rashoda P4'!H$3:H$501)</f>
        <v>0</v>
      </c>
      <c r="F27" s="233">
        <f>SUMIF('Unos rashoda i izdataka'!$R$3:$R$501,'A.3 RASHODI FUNK'!$A27,'Unos rashoda i izdataka'!K$3:K$501)+SUMIF('Unos rashoda P4'!$T$3:$T$501,'A.3 RASHODI FUNK'!$A27,'Unos rashoda P4'!I$3:I$501)</f>
        <v>0</v>
      </c>
      <c r="G27" s="233">
        <f>SUMIF('Unos rashoda i izdataka'!$R$3:$R$501,'A.3 RASHODI FUNK'!$A27,'Unos rashoda i izdataka'!L$3:L$501)+SUMIF('Unos rashoda P4'!$T$3:$T$501,'A.3 RASHODI FUNK'!$A27,'Unos rashoda P4'!J$3:J$501)</f>
        <v>0</v>
      </c>
      <c r="H27" s="208" t="str">
        <f>'OPĆI DIO'!$C$1</f>
        <v>1853 SVEUČILIŠTE U ZAGREBU - GEODETSKI FAKULTET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1853 SVEUČILIŠTE U ZAGREBU - GEODETSKI FAKULTET</v>
      </c>
    </row>
    <row r="29" spans="1:8">
      <c r="A29" s="137">
        <v>41</v>
      </c>
      <c r="B29" s="23" t="s">
        <v>2962</v>
      </c>
      <c r="C29" s="233"/>
      <c r="D29" s="233"/>
      <c r="E29" s="233">
        <f>SUMIF('Unos rashoda i izdataka'!$R$3:$R$501,'A.3 RASHODI FUNK'!$A29,'Unos rashoda i izdataka'!J$3:J$501)+SUMIF('Unos rashoda P4'!$T$3:$T$501,'A.3 RASHODI FUNK'!$A29,'Unos rashoda P4'!H$3:H$501)</f>
        <v>0</v>
      </c>
      <c r="F29" s="233">
        <f>SUMIF('Unos rashoda i izdataka'!$R$3:$R$501,'A.3 RASHODI FUNK'!$A29,'Unos rashoda i izdataka'!K$3:K$501)+SUMIF('Unos rashoda P4'!$T$3:$T$501,'A.3 RASHODI FUNK'!$A29,'Unos rashoda P4'!I$3:I$501)</f>
        <v>0</v>
      </c>
      <c r="G29" s="233">
        <f>SUMIF('Unos rashoda i izdataka'!$R$3:$R$501,'A.3 RASHODI FUNK'!$A29,'Unos rashoda i izdataka'!L$3:L$501)+SUMIF('Unos rashoda P4'!$T$3:$T$501,'A.3 RASHODI FUNK'!$A29,'Unos rashoda P4'!J$3:J$501)</f>
        <v>0</v>
      </c>
      <c r="H29" s="208" t="str">
        <f>'OPĆI DIO'!$C$1</f>
        <v>1853 SVEUČILIŠTE U ZAGREBU - GEODETSKI FAKULTET</v>
      </c>
    </row>
    <row r="30" spans="1:8">
      <c r="A30" s="137">
        <v>42</v>
      </c>
      <c r="B30" s="23" t="s">
        <v>2963</v>
      </c>
      <c r="C30" s="233"/>
      <c r="D30" s="233"/>
      <c r="E30" s="233">
        <f>SUMIF('Unos rashoda i izdataka'!$R$3:$R$501,'A.3 RASHODI FUNK'!$A30,'Unos rashoda i izdataka'!J$3:J$501)+SUMIF('Unos rashoda P4'!$T$3:$T$501,'A.3 RASHODI FUNK'!$A30,'Unos rashoda P4'!H$3:H$501)</f>
        <v>0</v>
      </c>
      <c r="F30" s="233">
        <f>SUMIF('Unos rashoda i izdataka'!$R$3:$R$501,'A.3 RASHODI FUNK'!$A30,'Unos rashoda i izdataka'!K$3:K$501)+SUMIF('Unos rashoda P4'!$T$3:$T$501,'A.3 RASHODI FUNK'!$A30,'Unos rashoda P4'!I$3:I$501)</f>
        <v>0</v>
      </c>
      <c r="G30" s="233">
        <f>SUMIF('Unos rashoda i izdataka'!$R$3:$R$501,'A.3 RASHODI FUNK'!$A30,'Unos rashoda i izdataka'!L$3:L$501)+SUMIF('Unos rashoda P4'!$T$3:$T$501,'A.3 RASHODI FUNK'!$A30,'Unos rashoda P4'!J$3:J$501)</f>
        <v>0</v>
      </c>
      <c r="H30" s="208" t="str">
        <f>'OPĆI DIO'!$C$1</f>
        <v>1853 SVEUČILIŠTE U ZAGREBU - GEODETSKI FAKULTET</v>
      </c>
    </row>
    <row r="31" spans="1:8">
      <c r="A31" s="137">
        <v>43</v>
      </c>
      <c r="B31" s="23" t="s">
        <v>2964</v>
      </c>
      <c r="C31" s="233"/>
      <c r="D31" s="233"/>
      <c r="E31" s="233">
        <f>SUMIF('Unos rashoda i izdataka'!$R$3:$R$501,'A.3 RASHODI FUNK'!$A31,'Unos rashoda i izdataka'!J$3:J$501)+SUMIF('Unos rashoda P4'!$T$3:$T$501,'A.3 RASHODI FUNK'!$A31,'Unos rashoda P4'!H$3:H$501)</f>
        <v>0</v>
      </c>
      <c r="F31" s="233">
        <f>SUMIF('Unos rashoda i izdataka'!$R$3:$R$501,'A.3 RASHODI FUNK'!$A31,'Unos rashoda i izdataka'!K$3:K$501)+SUMIF('Unos rashoda P4'!$T$3:$T$501,'A.3 RASHODI FUNK'!$A31,'Unos rashoda P4'!I$3:I$501)</f>
        <v>0</v>
      </c>
      <c r="G31" s="233">
        <f>SUMIF('Unos rashoda i izdataka'!$R$3:$R$501,'A.3 RASHODI FUNK'!$A31,'Unos rashoda i izdataka'!L$3:L$501)+SUMIF('Unos rashoda P4'!$T$3:$T$501,'A.3 RASHODI FUNK'!$A31,'Unos rashoda P4'!J$3:J$501)</f>
        <v>0</v>
      </c>
      <c r="H31" s="208" t="str">
        <f>'OPĆI DIO'!$C$1</f>
        <v>1853 SVEUČILIŠTE U ZAGREBU - GEODETSKI FAKULTET</v>
      </c>
    </row>
    <row r="32" spans="1:8">
      <c r="A32" s="137">
        <v>44</v>
      </c>
      <c r="B32" s="23" t="s">
        <v>2965</v>
      </c>
      <c r="C32" s="233"/>
      <c r="D32" s="233"/>
      <c r="E32" s="233">
        <f>SUMIF('Unos rashoda i izdataka'!$R$3:$R$501,'A.3 RASHODI FUNK'!$A32,'Unos rashoda i izdataka'!J$3:J$501)+SUMIF('Unos rashoda P4'!$T$3:$T$501,'A.3 RASHODI FUNK'!$A32,'Unos rashoda P4'!H$3:H$501)</f>
        <v>0</v>
      </c>
      <c r="F32" s="233">
        <f>SUMIF('Unos rashoda i izdataka'!$R$3:$R$501,'A.3 RASHODI FUNK'!$A32,'Unos rashoda i izdataka'!K$3:K$501)+SUMIF('Unos rashoda P4'!$T$3:$T$501,'A.3 RASHODI FUNK'!$A32,'Unos rashoda P4'!I$3:I$501)</f>
        <v>0</v>
      </c>
      <c r="G32" s="233">
        <f>SUMIF('Unos rashoda i izdataka'!$R$3:$R$501,'A.3 RASHODI FUNK'!$A32,'Unos rashoda i izdataka'!L$3:L$501)+SUMIF('Unos rashoda P4'!$T$3:$T$501,'A.3 RASHODI FUNK'!$A32,'Unos rashoda P4'!J$3:J$501)</f>
        <v>0</v>
      </c>
      <c r="H32" s="208" t="str">
        <f>'OPĆI DIO'!$C$1</f>
        <v>1853 SVEUČILIŠTE U ZAGREBU - GEODETSKI FAKULTET</v>
      </c>
    </row>
    <row r="33" spans="1:8">
      <c r="A33" s="137">
        <v>45</v>
      </c>
      <c r="B33" s="23" t="s">
        <v>2966</v>
      </c>
      <c r="C33" s="233"/>
      <c r="D33" s="233"/>
      <c r="E33" s="233">
        <f>SUMIF('Unos rashoda i izdataka'!$R$3:$R$501,'A.3 RASHODI FUNK'!$A33,'Unos rashoda i izdataka'!J$3:J$501)+SUMIF('Unos rashoda P4'!$T$3:$T$501,'A.3 RASHODI FUNK'!$A33,'Unos rashoda P4'!H$3:H$501)</f>
        <v>0</v>
      </c>
      <c r="F33" s="233">
        <f>SUMIF('Unos rashoda i izdataka'!$R$3:$R$501,'A.3 RASHODI FUNK'!$A33,'Unos rashoda i izdataka'!K$3:K$501)+SUMIF('Unos rashoda P4'!$T$3:$T$501,'A.3 RASHODI FUNK'!$A33,'Unos rashoda P4'!I$3:I$501)</f>
        <v>0</v>
      </c>
      <c r="G33" s="233">
        <f>SUMIF('Unos rashoda i izdataka'!$R$3:$R$501,'A.3 RASHODI FUNK'!$A33,'Unos rashoda i izdataka'!L$3:L$501)+SUMIF('Unos rashoda P4'!$T$3:$T$501,'A.3 RASHODI FUNK'!$A33,'Unos rashoda P4'!J$3:J$501)</f>
        <v>0</v>
      </c>
      <c r="H33" s="208" t="str">
        <f>'OPĆI DIO'!$C$1</f>
        <v>1853 SVEUČILIŠTE U ZAGREBU - GEODETSKI FAKULTET</v>
      </c>
    </row>
    <row r="34" spans="1:8">
      <c r="A34" s="137">
        <v>46</v>
      </c>
      <c r="B34" s="23" t="s">
        <v>2924</v>
      </c>
      <c r="C34" s="233"/>
      <c r="D34" s="233"/>
      <c r="E34" s="233">
        <f>SUMIF('Unos rashoda i izdataka'!$R$3:$R$501,'A.3 RASHODI FUNK'!$A34,'Unos rashoda i izdataka'!J$3:J$501)+SUMIF('Unos rashoda P4'!$T$3:$T$501,'A.3 RASHODI FUNK'!$A34,'Unos rashoda P4'!H$3:H$501)</f>
        <v>0</v>
      </c>
      <c r="F34" s="233">
        <f>SUMIF('Unos rashoda i izdataka'!$R$3:$R$501,'A.3 RASHODI FUNK'!$A34,'Unos rashoda i izdataka'!K$3:K$501)+SUMIF('Unos rashoda P4'!$T$3:$T$501,'A.3 RASHODI FUNK'!$A34,'Unos rashoda P4'!I$3:I$501)</f>
        <v>0</v>
      </c>
      <c r="G34" s="233">
        <f>SUMIF('Unos rashoda i izdataka'!$R$3:$R$501,'A.3 RASHODI FUNK'!$A34,'Unos rashoda i izdataka'!L$3:L$501)+SUMIF('Unos rashoda P4'!$T$3:$T$501,'A.3 RASHODI FUNK'!$A34,'Unos rashoda P4'!J$3:J$501)</f>
        <v>0</v>
      </c>
      <c r="H34" s="208" t="str">
        <f>'OPĆI DIO'!$C$1</f>
        <v>1853 SVEUČILIŠTE U ZAGREBU - GEODETSKI FAKULTET</v>
      </c>
    </row>
    <row r="35" spans="1:8">
      <c r="A35" s="137">
        <v>47</v>
      </c>
      <c r="B35" s="23" t="s">
        <v>2967</v>
      </c>
      <c r="C35" s="233"/>
      <c r="D35" s="233"/>
      <c r="E35" s="233">
        <f>SUMIF('Unos rashoda i izdataka'!$R$3:$R$501,'A.3 RASHODI FUNK'!$A35,'Unos rashoda i izdataka'!J$3:J$501)+SUMIF('Unos rashoda P4'!$T$3:$T$501,'A.3 RASHODI FUNK'!$A35,'Unos rashoda P4'!H$3:H$501)</f>
        <v>0</v>
      </c>
      <c r="F35" s="233">
        <f>SUMIF('Unos rashoda i izdataka'!$R$3:$R$501,'A.3 RASHODI FUNK'!$A35,'Unos rashoda i izdataka'!K$3:K$501)+SUMIF('Unos rashoda P4'!$T$3:$T$501,'A.3 RASHODI FUNK'!$A35,'Unos rashoda P4'!I$3:I$501)</f>
        <v>0</v>
      </c>
      <c r="G35" s="233">
        <f>SUMIF('Unos rashoda i izdataka'!$R$3:$R$501,'A.3 RASHODI FUNK'!$A35,'Unos rashoda i izdataka'!L$3:L$501)+SUMIF('Unos rashoda P4'!$T$3:$T$501,'A.3 RASHODI FUNK'!$A35,'Unos rashoda P4'!J$3:J$501)</f>
        <v>0</v>
      </c>
      <c r="H35" s="208" t="str">
        <f>'OPĆI DIO'!$C$1</f>
        <v>1853 SVEUČILIŠTE U ZAGREBU - GEODETSKI FAKULTET</v>
      </c>
    </row>
    <row r="36" spans="1:8">
      <c r="A36" s="137">
        <v>48</v>
      </c>
      <c r="B36" s="23" t="s">
        <v>2968</v>
      </c>
      <c r="C36" s="233"/>
      <c r="D36" s="233"/>
      <c r="E36" s="233">
        <f>SUMIF('Unos rashoda i izdataka'!$R$3:$R$501,'A.3 RASHODI FUNK'!$A36,'Unos rashoda i izdataka'!J$3:J$501)+SUMIF('Unos rashoda P4'!$T$3:$T$501,'A.3 RASHODI FUNK'!$A36,'Unos rashoda P4'!H$3:H$501)</f>
        <v>0</v>
      </c>
      <c r="F36" s="233">
        <f>SUMIF('Unos rashoda i izdataka'!$R$3:$R$501,'A.3 RASHODI FUNK'!$A36,'Unos rashoda i izdataka'!K$3:K$501)+SUMIF('Unos rashoda P4'!$T$3:$T$501,'A.3 RASHODI FUNK'!$A36,'Unos rashoda P4'!I$3:I$501)</f>
        <v>0</v>
      </c>
      <c r="G36" s="233">
        <f>SUMIF('Unos rashoda i izdataka'!$R$3:$R$501,'A.3 RASHODI FUNK'!$A36,'Unos rashoda i izdataka'!L$3:L$501)+SUMIF('Unos rashoda P4'!$T$3:$T$501,'A.3 RASHODI FUNK'!$A36,'Unos rashoda P4'!J$3:J$501)</f>
        <v>0</v>
      </c>
      <c r="H36" s="208" t="str">
        <f>'OPĆI DIO'!$C$1</f>
        <v>1853 SVEUČILIŠTE U ZAGREBU - GEODETSKI FAKULTET</v>
      </c>
    </row>
    <row r="37" spans="1:8">
      <c r="A37" s="137">
        <v>49</v>
      </c>
      <c r="B37" s="23" t="s">
        <v>2969</v>
      </c>
      <c r="C37" s="233"/>
      <c r="D37" s="233"/>
      <c r="E37" s="233">
        <f>SUMIF('Unos rashoda i izdataka'!$R$3:$R$501,'A.3 RASHODI FUNK'!$A37,'Unos rashoda i izdataka'!J$3:J$501)+SUMIF('Unos rashoda P4'!$T$3:$T$501,'A.3 RASHODI FUNK'!$A37,'Unos rashoda P4'!H$3:H$501)</f>
        <v>0</v>
      </c>
      <c r="F37" s="233">
        <f>SUMIF('Unos rashoda i izdataka'!$R$3:$R$501,'A.3 RASHODI FUNK'!$A37,'Unos rashoda i izdataka'!K$3:K$501)+SUMIF('Unos rashoda P4'!$T$3:$T$501,'A.3 RASHODI FUNK'!$A37,'Unos rashoda P4'!I$3:I$501)</f>
        <v>0</v>
      </c>
      <c r="G37" s="233">
        <f>SUMIF('Unos rashoda i izdataka'!$R$3:$R$501,'A.3 RASHODI FUNK'!$A37,'Unos rashoda i izdataka'!L$3:L$501)+SUMIF('Unos rashoda P4'!$T$3:$T$501,'A.3 RASHODI FUNK'!$A37,'Unos rashoda P4'!J$3:J$501)</f>
        <v>0</v>
      </c>
      <c r="H37" s="208" t="str">
        <f>'OPĆI DIO'!$C$1</f>
        <v>1853 SVEUČILIŠTE U ZAGREBU - GEODETSKI FAKULTET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1853 SVEUČILIŠTE U ZAGREBU - GEODETSKI FAKULTET</v>
      </c>
    </row>
    <row r="39" spans="1:8">
      <c r="A39" s="137">
        <v>51</v>
      </c>
      <c r="B39" s="23" t="s">
        <v>2971</v>
      </c>
      <c r="C39" s="233"/>
      <c r="D39" s="233"/>
      <c r="E39" s="233">
        <f>SUMIF('Unos rashoda i izdataka'!$R$3:$R$501,'A.3 RASHODI FUNK'!$A39,'Unos rashoda i izdataka'!J$3:J$501)+SUMIF('Unos rashoda P4'!$T$3:$T$501,'A.3 RASHODI FUNK'!$A39,'Unos rashoda P4'!H$3:H$501)</f>
        <v>0</v>
      </c>
      <c r="F39" s="233">
        <f>SUMIF('Unos rashoda i izdataka'!$R$3:$R$501,'A.3 RASHODI FUNK'!$A39,'Unos rashoda i izdataka'!K$3:K$501)+SUMIF('Unos rashoda P4'!$T$3:$T$501,'A.3 RASHODI FUNK'!$A39,'Unos rashoda P4'!I$3:I$501)</f>
        <v>0</v>
      </c>
      <c r="G39" s="233">
        <f>SUMIF('Unos rashoda i izdataka'!$R$3:$R$501,'A.3 RASHODI FUNK'!$A39,'Unos rashoda i izdataka'!L$3:L$501)+SUMIF('Unos rashoda P4'!$T$3:$T$501,'A.3 RASHODI FUNK'!$A39,'Unos rashoda P4'!J$3:J$501)</f>
        <v>0</v>
      </c>
      <c r="H39" s="208" t="str">
        <f>'OPĆI DIO'!$C$1</f>
        <v>1853 SVEUČILIŠTE U ZAGREBU - GEODETSKI FAKULTET</v>
      </c>
    </row>
    <row r="40" spans="1:8">
      <c r="A40" s="137">
        <v>52</v>
      </c>
      <c r="B40" s="23" t="s">
        <v>2972</v>
      </c>
      <c r="C40" s="233"/>
      <c r="D40" s="233"/>
      <c r="E40" s="233">
        <f>SUMIF('Unos rashoda i izdataka'!$R$3:$R$501,'A.3 RASHODI FUNK'!$A40,'Unos rashoda i izdataka'!J$3:J$501)+SUMIF('Unos rashoda P4'!$T$3:$T$501,'A.3 RASHODI FUNK'!$A40,'Unos rashoda P4'!H$3:H$501)</f>
        <v>0</v>
      </c>
      <c r="F40" s="233">
        <f>SUMIF('Unos rashoda i izdataka'!$R$3:$R$501,'A.3 RASHODI FUNK'!$A40,'Unos rashoda i izdataka'!K$3:K$501)+SUMIF('Unos rashoda P4'!$T$3:$T$501,'A.3 RASHODI FUNK'!$A40,'Unos rashoda P4'!I$3:I$501)</f>
        <v>0</v>
      </c>
      <c r="G40" s="233">
        <f>SUMIF('Unos rashoda i izdataka'!$R$3:$R$501,'A.3 RASHODI FUNK'!$A40,'Unos rashoda i izdataka'!L$3:L$501)+SUMIF('Unos rashoda P4'!$T$3:$T$501,'A.3 RASHODI FUNK'!$A40,'Unos rashoda P4'!J$3:J$501)</f>
        <v>0</v>
      </c>
      <c r="H40" s="208" t="str">
        <f>'OPĆI DIO'!$C$1</f>
        <v>1853 SVEUČILIŠTE U ZAGREBU - GEODETSKI FAKULTET</v>
      </c>
    </row>
    <row r="41" spans="1:8">
      <c r="A41" s="137">
        <v>53</v>
      </c>
      <c r="B41" s="23" t="s">
        <v>2973</v>
      </c>
      <c r="C41" s="233"/>
      <c r="D41" s="233"/>
      <c r="E41" s="233">
        <f>SUMIF('Unos rashoda i izdataka'!$R$3:$R$501,'A.3 RASHODI FUNK'!$A41,'Unos rashoda i izdataka'!J$3:J$501)+SUMIF('Unos rashoda P4'!$T$3:$T$501,'A.3 RASHODI FUNK'!$A41,'Unos rashoda P4'!H$3:H$501)</f>
        <v>0</v>
      </c>
      <c r="F41" s="233">
        <f>SUMIF('Unos rashoda i izdataka'!$R$3:$R$501,'A.3 RASHODI FUNK'!$A41,'Unos rashoda i izdataka'!K$3:K$501)+SUMIF('Unos rashoda P4'!$T$3:$T$501,'A.3 RASHODI FUNK'!$A41,'Unos rashoda P4'!I$3:I$501)</f>
        <v>0</v>
      </c>
      <c r="G41" s="233">
        <f>SUMIF('Unos rashoda i izdataka'!$R$3:$R$501,'A.3 RASHODI FUNK'!$A41,'Unos rashoda i izdataka'!L$3:L$501)+SUMIF('Unos rashoda P4'!$T$3:$T$501,'A.3 RASHODI FUNK'!$A41,'Unos rashoda P4'!J$3:J$501)</f>
        <v>0</v>
      </c>
      <c r="H41" s="208" t="str">
        <f>'OPĆI DIO'!$C$1</f>
        <v>1853 SVEUČILIŠTE U ZAGREBU - GEODETSKI FAKULTET</v>
      </c>
    </row>
    <row r="42" spans="1:8">
      <c r="A42" s="137">
        <v>54</v>
      </c>
      <c r="B42" s="23" t="s">
        <v>2974</v>
      </c>
      <c r="C42" s="233"/>
      <c r="D42" s="233"/>
      <c r="E42" s="233">
        <f>SUMIF('Unos rashoda i izdataka'!$R$3:$R$501,'A.3 RASHODI FUNK'!$A42,'Unos rashoda i izdataka'!J$3:J$501)+SUMIF('Unos rashoda P4'!$T$3:$T$501,'A.3 RASHODI FUNK'!$A42,'Unos rashoda P4'!H$3:H$501)</f>
        <v>0</v>
      </c>
      <c r="F42" s="233">
        <f>SUMIF('Unos rashoda i izdataka'!$R$3:$R$501,'A.3 RASHODI FUNK'!$A42,'Unos rashoda i izdataka'!K$3:K$501)+SUMIF('Unos rashoda P4'!$T$3:$T$501,'A.3 RASHODI FUNK'!$A42,'Unos rashoda P4'!I$3:I$501)</f>
        <v>0</v>
      </c>
      <c r="G42" s="233">
        <f>SUMIF('Unos rashoda i izdataka'!$R$3:$R$501,'A.3 RASHODI FUNK'!$A42,'Unos rashoda i izdataka'!L$3:L$501)+SUMIF('Unos rashoda P4'!$T$3:$T$501,'A.3 RASHODI FUNK'!$A42,'Unos rashoda P4'!J$3:J$501)</f>
        <v>0</v>
      </c>
      <c r="H42" s="208" t="str">
        <f>'OPĆI DIO'!$C$1</f>
        <v>1853 SVEUČILIŠTE U ZAGREBU - GEODETSKI FAKULTET</v>
      </c>
    </row>
    <row r="43" spans="1:8">
      <c r="A43" s="137">
        <v>55</v>
      </c>
      <c r="B43" s="23" t="s">
        <v>2975</v>
      </c>
      <c r="C43" s="233"/>
      <c r="D43" s="233"/>
      <c r="E43" s="233">
        <f>SUMIF('Unos rashoda i izdataka'!$R$3:$R$501,'A.3 RASHODI FUNK'!$A43,'Unos rashoda i izdataka'!J$3:J$501)+SUMIF('Unos rashoda P4'!$T$3:$T$501,'A.3 RASHODI FUNK'!$A43,'Unos rashoda P4'!H$3:H$501)</f>
        <v>0</v>
      </c>
      <c r="F43" s="233">
        <f>SUMIF('Unos rashoda i izdataka'!$R$3:$R$501,'A.3 RASHODI FUNK'!$A43,'Unos rashoda i izdataka'!K$3:K$501)+SUMIF('Unos rashoda P4'!$T$3:$T$501,'A.3 RASHODI FUNK'!$A43,'Unos rashoda P4'!I$3:I$501)</f>
        <v>0</v>
      </c>
      <c r="G43" s="233">
        <f>SUMIF('Unos rashoda i izdataka'!$R$3:$R$501,'A.3 RASHODI FUNK'!$A43,'Unos rashoda i izdataka'!L$3:L$501)+SUMIF('Unos rashoda P4'!$T$3:$T$501,'A.3 RASHODI FUNK'!$A43,'Unos rashoda P4'!J$3:J$501)</f>
        <v>0</v>
      </c>
      <c r="H43" s="208" t="str">
        <f>'OPĆI DIO'!$C$1</f>
        <v>1853 SVEUČILIŠTE U ZAGREBU - GEODETSKI FAKULTET</v>
      </c>
    </row>
    <row r="44" spans="1:8" ht="25.5">
      <c r="A44" s="137">
        <v>56</v>
      </c>
      <c r="B44" s="23" t="s">
        <v>2976</v>
      </c>
      <c r="C44" s="233"/>
      <c r="D44" s="233"/>
      <c r="E44" s="233">
        <f>SUMIF('Unos rashoda i izdataka'!$R$3:$R$501,'A.3 RASHODI FUNK'!$A44,'Unos rashoda i izdataka'!J$3:J$501)+SUMIF('Unos rashoda P4'!$T$3:$T$501,'A.3 RASHODI FUNK'!$A44,'Unos rashoda P4'!H$3:H$501)</f>
        <v>0</v>
      </c>
      <c r="F44" s="233">
        <f>SUMIF('Unos rashoda i izdataka'!$R$3:$R$501,'A.3 RASHODI FUNK'!$A44,'Unos rashoda i izdataka'!K$3:K$501)+SUMIF('Unos rashoda P4'!$T$3:$T$501,'A.3 RASHODI FUNK'!$A44,'Unos rashoda P4'!I$3:I$501)</f>
        <v>0</v>
      </c>
      <c r="G44" s="233">
        <f>SUMIF('Unos rashoda i izdataka'!$R$3:$R$501,'A.3 RASHODI FUNK'!$A44,'Unos rashoda i izdataka'!L$3:L$501)+SUMIF('Unos rashoda P4'!$T$3:$T$501,'A.3 RASHODI FUNK'!$A44,'Unos rashoda P4'!J$3:J$501)</f>
        <v>0</v>
      </c>
      <c r="H44" s="208" t="str">
        <f>'OPĆI DIO'!$C$1</f>
        <v>1853 SVEUČILIŠTE U ZAGREBU - GEODETSKI FAKULTET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1853 SVEUČILIŠTE U ZAGREBU - GEODETSKI FAKULTET</v>
      </c>
    </row>
    <row r="46" spans="1:8">
      <c r="A46" s="137">
        <v>61</v>
      </c>
      <c r="B46" s="23" t="s">
        <v>2978</v>
      </c>
      <c r="C46" s="233"/>
      <c r="D46" s="233"/>
      <c r="E46" s="233">
        <f>SUMIF('Unos rashoda i izdataka'!$R$3:$R$501,'A.3 RASHODI FUNK'!$A46,'Unos rashoda i izdataka'!J$3:J$501)+SUMIF('Unos rashoda P4'!$T$3:$T$501,'A.3 RASHODI FUNK'!$A46,'Unos rashoda P4'!H$3:H$501)</f>
        <v>0</v>
      </c>
      <c r="F46" s="233">
        <f>SUMIF('Unos rashoda i izdataka'!$R$3:$R$501,'A.3 RASHODI FUNK'!$A46,'Unos rashoda i izdataka'!K$3:K$501)+SUMIF('Unos rashoda P4'!$T$3:$T$501,'A.3 RASHODI FUNK'!$A46,'Unos rashoda P4'!I$3:I$501)</f>
        <v>0</v>
      </c>
      <c r="G46" s="233">
        <f>SUMIF('Unos rashoda i izdataka'!$R$3:$R$501,'A.3 RASHODI FUNK'!$A46,'Unos rashoda i izdataka'!L$3:L$501)+SUMIF('Unos rashoda P4'!$T$3:$T$501,'A.3 RASHODI FUNK'!$A46,'Unos rashoda P4'!J$3:J$501)</f>
        <v>0</v>
      </c>
      <c r="H46" s="208" t="str">
        <f>'OPĆI DIO'!$C$1</f>
        <v>1853 SVEUČILIŠTE U ZAGREBU - GEODETSKI FAKULTET</v>
      </c>
    </row>
    <row r="47" spans="1:8">
      <c r="A47" s="137">
        <v>62</v>
      </c>
      <c r="B47" s="23" t="s">
        <v>2979</v>
      </c>
      <c r="C47" s="233"/>
      <c r="D47" s="233"/>
      <c r="E47" s="233">
        <f>SUMIF('Unos rashoda i izdataka'!$R$3:$R$501,'A.3 RASHODI FUNK'!$A47,'Unos rashoda i izdataka'!J$3:J$501)+SUMIF('Unos rashoda P4'!$T$3:$T$501,'A.3 RASHODI FUNK'!$A47,'Unos rashoda P4'!H$3:H$501)</f>
        <v>0</v>
      </c>
      <c r="F47" s="233">
        <f>SUMIF('Unos rashoda i izdataka'!$R$3:$R$501,'A.3 RASHODI FUNK'!$A47,'Unos rashoda i izdataka'!K$3:K$501)+SUMIF('Unos rashoda P4'!$T$3:$T$501,'A.3 RASHODI FUNK'!$A47,'Unos rashoda P4'!I$3:I$501)</f>
        <v>0</v>
      </c>
      <c r="G47" s="233">
        <f>SUMIF('Unos rashoda i izdataka'!$R$3:$R$501,'A.3 RASHODI FUNK'!$A47,'Unos rashoda i izdataka'!L$3:L$501)+SUMIF('Unos rashoda P4'!$T$3:$T$501,'A.3 RASHODI FUNK'!$A47,'Unos rashoda P4'!J$3:J$501)</f>
        <v>0</v>
      </c>
      <c r="H47" s="208" t="str">
        <f>'OPĆI DIO'!$C$1</f>
        <v>1853 SVEUČILIŠTE U ZAGREBU - GEODETSKI FAKULTET</v>
      </c>
    </row>
    <row r="48" spans="1:8">
      <c r="A48" s="137">
        <v>63</v>
      </c>
      <c r="B48" s="23" t="s">
        <v>2980</v>
      </c>
      <c r="C48" s="233"/>
      <c r="D48" s="233"/>
      <c r="E48" s="233">
        <f>SUMIF('Unos rashoda i izdataka'!$R$3:$R$501,'A.3 RASHODI FUNK'!$A48,'Unos rashoda i izdataka'!J$3:J$501)+SUMIF('Unos rashoda P4'!$T$3:$T$501,'A.3 RASHODI FUNK'!$A48,'Unos rashoda P4'!H$3:H$501)</f>
        <v>0</v>
      </c>
      <c r="F48" s="233">
        <f>SUMIF('Unos rashoda i izdataka'!$R$3:$R$501,'A.3 RASHODI FUNK'!$A48,'Unos rashoda i izdataka'!K$3:K$501)+SUMIF('Unos rashoda P4'!$T$3:$T$501,'A.3 RASHODI FUNK'!$A48,'Unos rashoda P4'!I$3:I$501)</f>
        <v>0</v>
      </c>
      <c r="G48" s="233">
        <f>SUMIF('Unos rashoda i izdataka'!$R$3:$R$501,'A.3 RASHODI FUNK'!$A48,'Unos rashoda i izdataka'!L$3:L$501)+SUMIF('Unos rashoda P4'!$T$3:$T$501,'A.3 RASHODI FUNK'!$A48,'Unos rashoda P4'!J$3:J$501)</f>
        <v>0</v>
      </c>
      <c r="H48" s="208" t="str">
        <f>'OPĆI DIO'!$C$1</f>
        <v>1853 SVEUČILIŠTE U ZAGREBU - GEODETSKI FAKULTET</v>
      </c>
    </row>
    <row r="49" spans="1:8">
      <c r="A49" s="137">
        <v>64</v>
      </c>
      <c r="B49" s="23" t="s">
        <v>2981</v>
      </c>
      <c r="C49" s="233"/>
      <c r="D49" s="233"/>
      <c r="E49" s="233">
        <f>SUMIF('Unos rashoda i izdataka'!$R$3:$R$501,'A.3 RASHODI FUNK'!$A49,'Unos rashoda i izdataka'!J$3:J$501)+SUMIF('Unos rashoda P4'!$T$3:$T$501,'A.3 RASHODI FUNK'!$A49,'Unos rashoda P4'!H$3:H$501)</f>
        <v>0</v>
      </c>
      <c r="F49" s="233">
        <f>SUMIF('Unos rashoda i izdataka'!$R$3:$R$501,'A.3 RASHODI FUNK'!$A49,'Unos rashoda i izdataka'!K$3:K$501)+SUMIF('Unos rashoda P4'!$T$3:$T$501,'A.3 RASHODI FUNK'!$A49,'Unos rashoda P4'!I$3:I$501)</f>
        <v>0</v>
      </c>
      <c r="G49" s="233">
        <f>SUMIF('Unos rashoda i izdataka'!$R$3:$R$501,'A.3 RASHODI FUNK'!$A49,'Unos rashoda i izdataka'!L$3:L$501)+SUMIF('Unos rashoda P4'!$T$3:$T$501,'A.3 RASHODI FUNK'!$A49,'Unos rashoda P4'!J$3:J$501)</f>
        <v>0</v>
      </c>
      <c r="H49" s="208" t="str">
        <f>'OPĆI DIO'!$C$1</f>
        <v>1853 SVEUČILIŠTE U ZAGREBU - GEODETSKI FAKULTET</v>
      </c>
    </row>
    <row r="50" spans="1:8" ht="25.5">
      <c r="A50" s="137">
        <v>65</v>
      </c>
      <c r="B50" s="23" t="s">
        <v>2982</v>
      </c>
      <c r="C50" s="233"/>
      <c r="D50" s="233"/>
      <c r="E50" s="233">
        <f>SUMIF('Unos rashoda i izdataka'!$R$3:$R$501,'A.3 RASHODI FUNK'!$A50,'Unos rashoda i izdataka'!J$3:J$501)+SUMIF('Unos rashoda P4'!$T$3:$T$501,'A.3 RASHODI FUNK'!$A50,'Unos rashoda P4'!H$3:H$501)</f>
        <v>0</v>
      </c>
      <c r="F50" s="233">
        <f>SUMIF('Unos rashoda i izdataka'!$R$3:$R$501,'A.3 RASHODI FUNK'!$A50,'Unos rashoda i izdataka'!K$3:K$501)+SUMIF('Unos rashoda P4'!$T$3:$T$501,'A.3 RASHODI FUNK'!$A50,'Unos rashoda P4'!I$3:I$501)</f>
        <v>0</v>
      </c>
      <c r="G50" s="233">
        <f>SUMIF('Unos rashoda i izdataka'!$R$3:$R$501,'A.3 RASHODI FUNK'!$A50,'Unos rashoda i izdataka'!L$3:L$501)+SUMIF('Unos rashoda P4'!$T$3:$T$501,'A.3 RASHODI FUNK'!$A50,'Unos rashoda P4'!J$3:J$501)</f>
        <v>0</v>
      </c>
      <c r="H50" s="208" t="str">
        <f>'OPĆI DIO'!$C$1</f>
        <v>1853 SVEUČILIŠTE U ZAGREBU - GEODETSKI FAKULTET</v>
      </c>
    </row>
    <row r="51" spans="1:8" ht="25.5">
      <c r="A51" s="137">
        <v>66</v>
      </c>
      <c r="B51" s="23" t="s">
        <v>2983</v>
      </c>
      <c r="C51" s="233"/>
      <c r="D51" s="233"/>
      <c r="E51" s="233">
        <f>SUMIF('Unos rashoda i izdataka'!$R$3:$R$501,'A.3 RASHODI FUNK'!$A51,'Unos rashoda i izdataka'!J$3:J$501)+SUMIF('Unos rashoda P4'!$T$3:$T$501,'A.3 RASHODI FUNK'!$A51,'Unos rashoda P4'!H$3:H$501)</f>
        <v>0</v>
      </c>
      <c r="F51" s="233">
        <f>SUMIF('Unos rashoda i izdataka'!$R$3:$R$501,'A.3 RASHODI FUNK'!$A51,'Unos rashoda i izdataka'!K$3:K$501)+SUMIF('Unos rashoda P4'!$T$3:$T$501,'A.3 RASHODI FUNK'!$A51,'Unos rashoda P4'!I$3:I$501)</f>
        <v>0</v>
      </c>
      <c r="G51" s="233">
        <f>SUMIF('Unos rashoda i izdataka'!$R$3:$R$501,'A.3 RASHODI FUNK'!$A51,'Unos rashoda i izdataka'!L$3:L$501)+SUMIF('Unos rashoda P4'!$T$3:$T$501,'A.3 RASHODI FUNK'!$A51,'Unos rashoda P4'!J$3:J$501)</f>
        <v>0</v>
      </c>
      <c r="H51" s="208" t="str">
        <f>'OPĆI DIO'!$C$1</f>
        <v>1853 SVEUČILIŠTE U ZAGREBU - GEODETSKI FAKULTET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1853 SVEUČILIŠTE U ZAGREBU - GEODETSKI FAKULTET</v>
      </c>
    </row>
    <row r="53" spans="1:8">
      <c r="A53" s="137">
        <v>71</v>
      </c>
      <c r="B53" s="23" t="s">
        <v>2985</v>
      </c>
      <c r="C53" s="233"/>
      <c r="D53" s="233"/>
      <c r="E53" s="233">
        <f>SUMIF('Unos rashoda i izdataka'!$R$3:$R$501,'A.3 RASHODI FUNK'!$A53,'Unos rashoda i izdataka'!J$3:J$501)+SUMIF('Unos rashoda P4'!$T$3:$T$501,'A.3 RASHODI FUNK'!$A53,'Unos rashoda P4'!H$3:H$501)</f>
        <v>0</v>
      </c>
      <c r="F53" s="233">
        <f>SUMIF('Unos rashoda i izdataka'!$R$3:$R$501,'A.3 RASHODI FUNK'!$A53,'Unos rashoda i izdataka'!K$3:K$501)+SUMIF('Unos rashoda P4'!$T$3:$T$501,'A.3 RASHODI FUNK'!$A53,'Unos rashoda P4'!I$3:I$501)</f>
        <v>0</v>
      </c>
      <c r="G53" s="233">
        <f>SUMIF('Unos rashoda i izdataka'!$R$3:$R$501,'A.3 RASHODI FUNK'!$A53,'Unos rashoda i izdataka'!L$3:L$501)+SUMIF('Unos rashoda P4'!$T$3:$T$501,'A.3 RASHODI FUNK'!$A53,'Unos rashoda P4'!J$3:J$501)</f>
        <v>0</v>
      </c>
      <c r="H53" s="208" t="str">
        <f>'OPĆI DIO'!$C$1</f>
        <v>1853 SVEUČILIŠTE U ZAGREBU - GEODETSKI FAKULTET</v>
      </c>
    </row>
    <row r="54" spans="1:8">
      <c r="A54" s="137">
        <v>72</v>
      </c>
      <c r="B54" s="23" t="s">
        <v>2986</v>
      </c>
      <c r="C54" s="233"/>
      <c r="D54" s="233"/>
      <c r="E54" s="233">
        <f>SUMIF('Unos rashoda i izdataka'!$R$3:$R$501,'A.3 RASHODI FUNK'!$A54,'Unos rashoda i izdataka'!J$3:J$501)+SUMIF('Unos rashoda P4'!$T$3:$T$501,'A.3 RASHODI FUNK'!$A54,'Unos rashoda P4'!H$3:H$501)</f>
        <v>0</v>
      </c>
      <c r="F54" s="233">
        <f>SUMIF('Unos rashoda i izdataka'!$R$3:$R$501,'A.3 RASHODI FUNK'!$A54,'Unos rashoda i izdataka'!K$3:K$501)+SUMIF('Unos rashoda P4'!$T$3:$T$501,'A.3 RASHODI FUNK'!$A54,'Unos rashoda P4'!I$3:I$501)</f>
        <v>0</v>
      </c>
      <c r="G54" s="233">
        <f>SUMIF('Unos rashoda i izdataka'!$R$3:$R$501,'A.3 RASHODI FUNK'!$A54,'Unos rashoda i izdataka'!L$3:L$501)+SUMIF('Unos rashoda P4'!$T$3:$T$501,'A.3 RASHODI FUNK'!$A54,'Unos rashoda P4'!J$3:J$501)</f>
        <v>0</v>
      </c>
      <c r="H54" s="208" t="str">
        <f>'OPĆI DIO'!$C$1</f>
        <v>1853 SVEUČILIŠTE U ZAGREBU - GEODETSKI FAKULTET</v>
      </c>
    </row>
    <row r="55" spans="1:8">
      <c r="A55" s="137">
        <v>73</v>
      </c>
      <c r="B55" s="23" t="s">
        <v>2987</v>
      </c>
      <c r="C55" s="233"/>
      <c r="D55" s="233"/>
      <c r="E55" s="233">
        <f>SUMIF('Unos rashoda i izdataka'!$R$3:$R$501,'A.3 RASHODI FUNK'!$A55,'Unos rashoda i izdataka'!J$3:J$501)+SUMIF('Unos rashoda P4'!$T$3:$T$501,'A.3 RASHODI FUNK'!$A55,'Unos rashoda P4'!H$3:H$501)</f>
        <v>0</v>
      </c>
      <c r="F55" s="233">
        <f>SUMIF('Unos rashoda i izdataka'!$R$3:$R$501,'A.3 RASHODI FUNK'!$A55,'Unos rashoda i izdataka'!K$3:K$501)+SUMIF('Unos rashoda P4'!$T$3:$T$501,'A.3 RASHODI FUNK'!$A55,'Unos rashoda P4'!I$3:I$501)</f>
        <v>0</v>
      </c>
      <c r="G55" s="233">
        <f>SUMIF('Unos rashoda i izdataka'!$R$3:$R$501,'A.3 RASHODI FUNK'!$A55,'Unos rashoda i izdataka'!L$3:L$501)+SUMIF('Unos rashoda P4'!$T$3:$T$501,'A.3 RASHODI FUNK'!$A55,'Unos rashoda P4'!J$3:J$501)</f>
        <v>0</v>
      </c>
      <c r="H55" s="208" t="str">
        <f>'OPĆI DIO'!$C$1</f>
        <v>1853 SVEUČILIŠTE U ZAGREBU - GEODETSKI FAKULTET</v>
      </c>
    </row>
    <row r="56" spans="1:8">
      <c r="A56" s="137">
        <v>74</v>
      </c>
      <c r="B56" s="23" t="s">
        <v>2988</v>
      </c>
      <c r="C56" s="233"/>
      <c r="D56" s="233"/>
      <c r="E56" s="233">
        <f>SUMIF('Unos rashoda i izdataka'!$R$3:$R$501,'A.3 RASHODI FUNK'!$A56,'Unos rashoda i izdataka'!J$3:J$501)+SUMIF('Unos rashoda P4'!$T$3:$T$501,'A.3 RASHODI FUNK'!$A56,'Unos rashoda P4'!H$3:H$501)</f>
        <v>0</v>
      </c>
      <c r="F56" s="233">
        <f>SUMIF('Unos rashoda i izdataka'!$R$3:$R$501,'A.3 RASHODI FUNK'!$A56,'Unos rashoda i izdataka'!K$3:K$501)+SUMIF('Unos rashoda P4'!$T$3:$T$501,'A.3 RASHODI FUNK'!$A56,'Unos rashoda P4'!I$3:I$501)</f>
        <v>0</v>
      </c>
      <c r="G56" s="233">
        <f>SUMIF('Unos rashoda i izdataka'!$R$3:$R$501,'A.3 RASHODI FUNK'!$A56,'Unos rashoda i izdataka'!L$3:L$501)+SUMIF('Unos rashoda P4'!$T$3:$T$501,'A.3 RASHODI FUNK'!$A56,'Unos rashoda P4'!J$3:J$501)</f>
        <v>0</v>
      </c>
      <c r="H56" s="208" t="str">
        <f>'OPĆI DIO'!$C$1</f>
        <v>1853 SVEUČILIŠTE U ZAGREBU - GEODETSKI FAKULTET</v>
      </c>
    </row>
    <row r="57" spans="1:8">
      <c r="A57" s="137">
        <v>75</v>
      </c>
      <c r="B57" s="23" t="s">
        <v>2989</v>
      </c>
      <c r="C57" s="233"/>
      <c r="D57" s="233"/>
      <c r="E57" s="233">
        <f>SUMIF('Unos rashoda i izdataka'!$R$3:$R$501,'A.3 RASHODI FUNK'!$A57,'Unos rashoda i izdataka'!J$3:J$501)+SUMIF('Unos rashoda P4'!$T$3:$T$501,'A.3 RASHODI FUNK'!$A57,'Unos rashoda P4'!H$3:H$501)</f>
        <v>0</v>
      </c>
      <c r="F57" s="233">
        <f>SUMIF('Unos rashoda i izdataka'!$R$3:$R$501,'A.3 RASHODI FUNK'!$A57,'Unos rashoda i izdataka'!K$3:K$501)+SUMIF('Unos rashoda P4'!$T$3:$T$501,'A.3 RASHODI FUNK'!$A57,'Unos rashoda P4'!I$3:I$501)</f>
        <v>0</v>
      </c>
      <c r="G57" s="233">
        <f>SUMIF('Unos rashoda i izdataka'!$R$3:$R$501,'A.3 RASHODI FUNK'!$A57,'Unos rashoda i izdataka'!L$3:L$501)+SUMIF('Unos rashoda P4'!$T$3:$T$501,'A.3 RASHODI FUNK'!$A57,'Unos rashoda P4'!J$3:J$501)</f>
        <v>0</v>
      </c>
      <c r="H57" s="208" t="str">
        <f>'OPĆI DIO'!$C$1</f>
        <v>1853 SVEUČILIŠTE U ZAGREBU - GEODETSKI FAKULTET</v>
      </c>
    </row>
    <row r="58" spans="1:8" ht="25.5">
      <c r="A58" s="137">
        <v>76</v>
      </c>
      <c r="B58" s="23" t="s">
        <v>2990</v>
      </c>
      <c r="C58" s="233"/>
      <c r="D58" s="233"/>
      <c r="E58" s="233">
        <f>SUMIF('Unos rashoda i izdataka'!$R$3:$R$501,'A.3 RASHODI FUNK'!$A58,'Unos rashoda i izdataka'!J$3:J$501)+SUMIF('Unos rashoda P4'!$T$3:$T$501,'A.3 RASHODI FUNK'!$A58,'Unos rashoda P4'!H$3:H$501)</f>
        <v>0</v>
      </c>
      <c r="F58" s="233">
        <f>SUMIF('Unos rashoda i izdataka'!$R$3:$R$501,'A.3 RASHODI FUNK'!$A58,'Unos rashoda i izdataka'!K$3:K$501)+SUMIF('Unos rashoda P4'!$T$3:$T$501,'A.3 RASHODI FUNK'!$A58,'Unos rashoda P4'!I$3:I$501)</f>
        <v>0</v>
      </c>
      <c r="G58" s="233">
        <f>SUMIF('Unos rashoda i izdataka'!$R$3:$R$501,'A.3 RASHODI FUNK'!$A58,'Unos rashoda i izdataka'!L$3:L$501)+SUMIF('Unos rashoda P4'!$T$3:$T$501,'A.3 RASHODI FUNK'!$A58,'Unos rashoda P4'!J$3:J$501)</f>
        <v>0</v>
      </c>
      <c r="H58" s="208" t="str">
        <f>'OPĆI DIO'!$C$1</f>
        <v>1853 SVEUČILIŠTE U ZAGREBU - GEODETSKI FAKULTET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1853 SVEUČILIŠTE U ZAGREBU - GEODETSKI FAKULTET</v>
      </c>
    </row>
    <row r="60" spans="1:8">
      <c r="A60" s="137">
        <v>81</v>
      </c>
      <c r="B60" s="23" t="s">
        <v>2992</v>
      </c>
      <c r="C60" s="233"/>
      <c r="D60" s="233"/>
      <c r="E60" s="233">
        <f>SUMIF('Unos rashoda i izdataka'!$R$3:$R$501,'A.3 RASHODI FUNK'!$A60,'Unos rashoda i izdataka'!J$3:J$501)+SUMIF('Unos rashoda P4'!$T$3:$T$501,'A.3 RASHODI FUNK'!$A60,'Unos rashoda P4'!H$3:H$501)</f>
        <v>0</v>
      </c>
      <c r="F60" s="233">
        <f>SUMIF('Unos rashoda i izdataka'!$R$3:$R$501,'A.3 RASHODI FUNK'!$A60,'Unos rashoda i izdataka'!K$3:K$501)+SUMIF('Unos rashoda P4'!$T$3:$T$501,'A.3 RASHODI FUNK'!$A60,'Unos rashoda P4'!I$3:I$501)</f>
        <v>0</v>
      </c>
      <c r="G60" s="233">
        <f>SUMIF('Unos rashoda i izdataka'!$R$3:$R$501,'A.3 RASHODI FUNK'!$A60,'Unos rashoda i izdataka'!L$3:L$501)+SUMIF('Unos rashoda P4'!$T$3:$T$501,'A.3 RASHODI FUNK'!$A60,'Unos rashoda P4'!J$3:J$501)</f>
        <v>0</v>
      </c>
      <c r="H60" s="208" t="str">
        <f>'OPĆI DIO'!$C$1</f>
        <v>1853 SVEUČILIŠTE U ZAGREBU - GEODETSKI FAKULTET</v>
      </c>
    </row>
    <row r="61" spans="1:8">
      <c r="A61" s="137">
        <v>82</v>
      </c>
      <c r="B61" s="23" t="s">
        <v>2910</v>
      </c>
      <c r="C61" s="233"/>
      <c r="D61" s="233"/>
      <c r="E61" s="233">
        <f>SUMIF('Unos rashoda i izdataka'!$R$3:$R$501,'A.3 RASHODI FUNK'!$A61,'Unos rashoda i izdataka'!J$3:J$501)+SUMIF('Unos rashoda P4'!$T$3:$T$501,'A.3 RASHODI FUNK'!$A61,'Unos rashoda P4'!H$3:H$501)</f>
        <v>0</v>
      </c>
      <c r="F61" s="233">
        <f>SUMIF('Unos rashoda i izdataka'!$R$3:$R$501,'A.3 RASHODI FUNK'!$A61,'Unos rashoda i izdataka'!K$3:K$501)+SUMIF('Unos rashoda P4'!$T$3:$T$501,'A.3 RASHODI FUNK'!$A61,'Unos rashoda P4'!I$3:I$501)</f>
        <v>0</v>
      </c>
      <c r="G61" s="233">
        <f>SUMIF('Unos rashoda i izdataka'!$R$3:$R$501,'A.3 RASHODI FUNK'!$A61,'Unos rashoda i izdataka'!L$3:L$501)+SUMIF('Unos rashoda P4'!$T$3:$T$501,'A.3 RASHODI FUNK'!$A61,'Unos rashoda P4'!J$3:J$501)</f>
        <v>0</v>
      </c>
      <c r="H61" s="208" t="str">
        <f>'OPĆI DIO'!$C$1</f>
        <v>1853 SVEUČILIŠTE U ZAGREBU - GEODETSKI FAKULTET</v>
      </c>
    </row>
    <row r="62" spans="1:8">
      <c r="A62" s="137">
        <v>83</v>
      </c>
      <c r="B62" s="23" t="s">
        <v>2993</v>
      </c>
      <c r="C62" s="233"/>
      <c r="D62" s="233"/>
      <c r="E62" s="233">
        <f>SUMIF('Unos rashoda i izdataka'!$R$3:$R$501,'A.3 RASHODI FUNK'!$A62,'Unos rashoda i izdataka'!J$3:J$501)+SUMIF('Unos rashoda P4'!$T$3:$T$501,'A.3 RASHODI FUNK'!$A62,'Unos rashoda P4'!H$3:H$501)</f>
        <v>0</v>
      </c>
      <c r="F62" s="233">
        <f>SUMIF('Unos rashoda i izdataka'!$R$3:$R$501,'A.3 RASHODI FUNK'!$A62,'Unos rashoda i izdataka'!K$3:K$501)+SUMIF('Unos rashoda P4'!$T$3:$T$501,'A.3 RASHODI FUNK'!$A62,'Unos rashoda P4'!I$3:I$501)</f>
        <v>0</v>
      </c>
      <c r="G62" s="233">
        <f>SUMIF('Unos rashoda i izdataka'!$R$3:$R$501,'A.3 RASHODI FUNK'!$A62,'Unos rashoda i izdataka'!L$3:L$501)+SUMIF('Unos rashoda P4'!$T$3:$T$501,'A.3 RASHODI FUNK'!$A62,'Unos rashoda P4'!J$3:J$501)</f>
        <v>0</v>
      </c>
      <c r="H62" s="208" t="str">
        <f>'OPĆI DIO'!$C$1</f>
        <v>1853 SVEUČILIŠTE U ZAGREBU - GEODETSKI FAKULTET</v>
      </c>
    </row>
    <row r="63" spans="1:8">
      <c r="A63" s="137">
        <v>84</v>
      </c>
      <c r="B63" s="23" t="s">
        <v>2994</v>
      </c>
      <c r="C63" s="233"/>
      <c r="D63" s="233"/>
      <c r="E63" s="233">
        <f>SUMIF('Unos rashoda i izdataka'!$R$3:$R$501,'A.3 RASHODI FUNK'!$A63,'Unos rashoda i izdataka'!J$3:J$501)+SUMIF('Unos rashoda P4'!$T$3:$T$501,'A.3 RASHODI FUNK'!$A63,'Unos rashoda P4'!H$3:H$501)</f>
        <v>0</v>
      </c>
      <c r="F63" s="233">
        <f>SUMIF('Unos rashoda i izdataka'!$R$3:$R$501,'A.3 RASHODI FUNK'!$A63,'Unos rashoda i izdataka'!K$3:K$501)+SUMIF('Unos rashoda P4'!$T$3:$T$501,'A.3 RASHODI FUNK'!$A63,'Unos rashoda P4'!I$3:I$501)</f>
        <v>0</v>
      </c>
      <c r="G63" s="233">
        <f>SUMIF('Unos rashoda i izdataka'!$R$3:$R$501,'A.3 RASHODI FUNK'!$A63,'Unos rashoda i izdataka'!L$3:L$501)+SUMIF('Unos rashoda P4'!$T$3:$T$501,'A.3 RASHODI FUNK'!$A63,'Unos rashoda P4'!J$3:J$501)</f>
        <v>0</v>
      </c>
      <c r="H63" s="208" t="str">
        <f>'OPĆI DIO'!$C$1</f>
        <v>1853 SVEUČILIŠTE U ZAGREBU - GEODETSKI FAKULTET</v>
      </c>
    </row>
    <row r="64" spans="1:8">
      <c r="A64" s="137">
        <v>85</v>
      </c>
      <c r="B64" s="23" t="s">
        <v>2995</v>
      </c>
      <c r="C64" s="233"/>
      <c r="D64" s="233"/>
      <c r="E64" s="233">
        <f>SUMIF('Unos rashoda i izdataka'!$R$3:$R$501,'A.3 RASHODI FUNK'!$A64,'Unos rashoda i izdataka'!J$3:J$501)+SUMIF('Unos rashoda P4'!$T$3:$T$501,'A.3 RASHODI FUNK'!$A64,'Unos rashoda P4'!H$3:H$501)</f>
        <v>0</v>
      </c>
      <c r="F64" s="233">
        <f>SUMIF('Unos rashoda i izdataka'!$R$3:$R$501,'A.3 RASHODI FUNK'!$A64,'Unos rashoda i izdataka'!K$3:K$501)+SUMIF('Unos rashoda P4'!$T$3:$T$501,'A.3 RASHODI FUNK'!$A64,'Unos rashoda P4'!I$3:I$501)</f>
        <v>0</v>
      </c>
      <c r="G64" s="233">
        <f>SUMIF('Unos rashoda i izdataka'!$R$3:$R$501,'A.3 RASHODI FUNK'!$A64,'Unos rashoda i izdataka'!L$3:L$501)+SUMIF('Unos rashoda P4'!$T$3:$T$501,'A.3 RASHODI FUNK'!$A64,'Unos rashoda P4'!J$3:J$501)</f>
        <v>0</v>
      </c>
      <c r="H64" s="208" t="str">
        <f>'OPĆI DIO'!$C$1</f>
        <v>1853 SVEUČILIŠTE U ZAGREBU - GEODETSKI FAKULTET</v>
      </c>
    </row>
    <row r="65" spans="1:8" ht="25.5">
      <c r="A65" s="137">
        <v>86</v>
      </c>
      <c r="B65" s="23" t="s">
        <v>2996</v>
      </c>
      <c r="C65" s="233"/>
      <c r="D65" s="233"/>
      <c r="E65" s="233">
        <f>SUMIF('Unos rashoda i izdataka'!$R$3:$R$501,'A.3 RASHODI FUNK'!$A65,'Unos rashoda i izdataka'!J$3:J$501)+SUMIF('Unos rashoda P4'!$T$3:$T$501,'A.3 RASHODI FUNK'!$A65,'Unos rashoda P4'!H$3:H$501)</f>
        <v>0</v>
      </c>
      <c r="F65" s="233">
        <f>SUMIF('Unos rashoda i izdataka'!$R$3:$R$501,'A.3 RASHODI FUNK'!$A65,'Unos rashoda i izdataka'!K$3:K$501)+SUMIF('Unos rashoda P4'!$T$3:$T$501,'A.3 RASHODI FUNK'!$A65,'Unos rashoda P4'!I$3:I$501)</f>
        <v>0</v>
      </c>
      <c r="G65" s="233">
        <f>SUMIF('Unos rashoda i izdataka'!$R$3:$R$501,'A.3 RASHODI FUNK'!$A65,'Unos rashoda i izdataka'!L$3:L$501)+SUMIF('Unos rashoda P4'!$T$3:$T$501,'A.3 RASHODI FUNK'!$A65,'Unos rashoda P4'!J$3:J$501)</f>
        <v>0</v>
      </c>
      <c r="H65" s="208" t="str">
        <f>'OPĆI DIO'!$C$1</f>
        <v>1853 SVEUČILIŠTE U ZAGREBU - GEODETSKI FAKULTET</v>
      </c>
    </row>
    <row r="66" spans="1:8">
      <c r="A66" s="130">
        <v>9</v>
      </c>
      <c r="B66" s="34" t="s">
        <v>2997</v>
      </c>
      <c r="C66" s="143">
        <f>SUM(C67:C74)</f>
        <v>5279933</v>
      </c>
      <c r="D66" s="143">
        <f>SUM(D67:D74)</f>
        <v>5541901</v>
      </c>
      <c r="E66" s="143">
        <f>SUM(E67:E74)</f>
        <v>4813789</v>
      </c>
      <c r="F66" s="143">
        <f>SUM(F67:F74)</f>
        <v>4116639</v>
      </c>
      <c r="G66" s="143">
        <f>SUM(G67:G74)</f>
        <v>4014766</v>
      </c>
      <c r="H66" s="208" t="str">
        <f>'OPĆI DIO'!$C$1</f>
        <v>1853 SVEUČILIŠTE U ZAGREBU - GEODETSKI FAKULTET</v>
      </c>
    </row>
    <row r="67" spans="1:8">
      <c r="A67" s="137">
        <v>91</v>
      </c>
      <c r="B67" s="23" t="s">
        <v>2998</v>
      </c>
      <c r="C67" s="233"/>
      <c r="D67" s="233"/>
      <c r="E67" s="233">
        <f>SUMIF('Unos rashoda i izdataka'!$R$3:$R$501,'A.3 RASHODI FUNK'!$A67,'Unos rashoda i izdataka'!J$3:J$501)+SUMIF('Unos rashoda P4'!$T$3:$T$501,'A.3 RASHODI FUNK'!$A67,'Unos rashoda P4'!H$3:H$501)</f>
        <v>0</v>
      </c>
      <c r="F67" s="233">
        <f>SUMIF('Unos rashoda i izdataka'!$R$3:$R$501,'A.3 RASHODI FUNK'!$A67,'Unos rashoda i izdataka'!K$3:K$501)+SUMIF('Unos rashoda P4'!$T$3:$T$501,'A.3 RASHODI FUNK'!$A67,'Unos rashoda P4'!I$3:I$501)</f>
        <v>0</v>
      </c>
      <c r="G67" s="233">
        <f>SUMIF('Unos rashoda i izdataka'!$R$3:$R$501,'A.3 RASHODI FUNK'!$A67,'Unos rashoda i izdataka'!L$3:L$501)+SUMIF('Unos rashoda P4'!$T$3:$T$501,'A.3 RASHODI FUNK'!$A67,'Unos rashoda P4'!J$3:J$501)</f>
        <v>0</v>
      </c>
      <c r="H67" s="208" t="str">
        <f>'OPĆI DIO'!$C$1</f>
        <v>1853 SVEUČILIŠTE U ZAGREBU - GEODETSKI FAKULTET</v>
      </c>
    </row>
    <row r="68" spans="1:8">
      <c r="A68" s="137">
        <v>92</v>
      </c>
      <c r="B68" s="23" t="s">
        <v>2999</v>
      </c>
      <c r="C68" s="233"/>
      <c r="D68" s="233"/>
      <c r="E68" s="233">
        <f>SUMIF('Unos rashoda i izdataka'!$R$3:$R$501,'A.3 RASHODI FUNK'!$A68,'Unos rashoda i izdataka'!J$3:J$501)+SUMIF('Unos rashoda P4'!$T$3:$T$501,'A.3 RASHODI FUNK'!$A68,'Unos rashoda P4'!H$3:H$501)</f>
        <v>0</v>
      </c>
      <c r="F68" s="233">
        <f>SUMIF('Unos rashoda i izdataka'!$R$3:$R$501,'A.3 RASHODI FUNK'!$A68,'Unos rashoda i izdataka'!K$3:K$501)+SUMIF('Unos rashoda P4'!$T$3:$T$501,'A.3 RASHODI FUNK'!$A68,'Unos rashoda P4'!I$3:I$501)</f>
        <v>0</v>
      </c>
      <c r="G68" s="233">
        <f>SUMIF('Unos rashoda i izdataka'!$R$3:$R$501,'A.3 RASHODI FUNK'!$A68,'Unos rashoda i izdataka'!L$3:L$501)+SUMIF('Unos rashoda P4'!$T$3:$T$501,'A.3 RASHODI FUNK'!$A68,'Unos rashoda P4'!J$3:J$501)</f>
        <v>0</v>
      </c>
      <c r="H68" s="208" t="str">
        <f>'OPĆI DIO'!$C$1</f>
        <v>1853 SVEUČILIŠTE U ZAGREBU - GEODETSKI FAKULTET</v>
      </c>
    </row>
    <row r="69" spans="1:8" ht="26.25" customHeight="1">
      <c r="A69" s="137">
        <v>93</v>
      </c>
      <c r="B69" s="23" t="s">
        <v>3000</v>
      </c>
      <c r="C69" s="233"/>
      <c r="D69" s="233"/>
      <c r="E69" s="233">
        <f>SUMIF('Unos rashoda i izdataka'!$R$3:$R$501,'A.3 RASHODI FUNK'!$A69,'Unos rashoda i izdataka'!J$3:J$501)+SUMIF('Unos rashoda P4'!$T$3:$T$501,'A.3 RASHODI FUNK'!$A69,'Unos rashoda P4'!H$3:H$501)</f>
        <v>0</v>
      </c>
      <c r="F69" s="233">
        <f>SUMIF('Unos rashoda i izdataka'!$R$3:$R$501,'A.3 RASHODI FUNK'!$A69,'Unos rashoda i izdataka'!K$3:K$501)+SUMIF('Unos rashoda P4'!$T$3:$T$501,'A.3 RASHODI FUNK'!$A69,'Unos rashoda P4'!I$3:I$501)</f>
        <v>0</v>
      </c>
      <c r="G69" s="233">
        <f>SUMIF('Unos rashoda i izdataka'!$R$3:$R$501,'A.3 RASHODI FUNK'!$A69,'Unos rashoda i izdataka'!L$3:L$501)+SUMIF('Unos rashoda P4'!$T$3:$T$501,'A.3 RASHODI FUNK'!$A69,'Unos rashoda P4'!J$3:J$501)</f>
        <v>0</v>
      </c>
      <c r="H69" s="208" t="str">
        <f>'OPĆI DIO'!$C$1</f>
        <v>1853 SVEUČILIŠTE U ZAGREBU - GEODETSKI FAKULTET</v>
      </c>
    </row>
    <row r="70" spans="1:8">
      <c r="A70" s="137">
        <v>94</v>
      </c>
      <c r="B70" s="23" t="s">
        <v>3001</v>
      </c>
      <c r="C70" s="233">
        <v>5279933</v>
      </c>
      <c r="D70" s="233">
        <v>5541901</v>
      </c>
      <c r="E70" s="233">
        <f>SUMIF('Unos rashoda i izdataka'!$R$3:$R$501,'A.3 RASHODI FUNK'!$A70,'Unos rashoda i izdataka'!J$3:J$501)+SUMIF('Unos rashoda P4'!$T$3:$T$501,'A.3 RASHODI FUNK'!$A70,'Unos rashoda P4'!H$3:H$501)+SUM('Unos rashoda P4'!H3:H11)</f>
        <v>4813789</v>
      </c>
      <c r="F70" s="233">
        <f>SUMIF('Unos rashoda i izdataka'!$R$3:$R$501,'A.3 RASHODI FUNK'!$A70,'Unos rashoda i izdataka'!K$3:K$501)+SUMIF('Unos rashoda P4'!$T$3:$T$501,'A.3 RASHODI FUNK'!$A70,'Unos rashoda P4'!I$3:I$501)</f>
        <v>4116639</v>
      </c>
      <c r="G70" s="233">
        <f>SUMIF('Unos rashoda i izdataka'!$R$3:$R$501,'A.3 RASHODI FUNK'!$A70,'Unos rashoda i izdataka'!L$3:L$501)+SUMIF('Unos rashoda P4'!$T$3:$T$501,'A.3 RASHODI FUNK'!$A70,'Unos rashoda P4'!J$3:J$501)</f>
        <v>4014766</v>
      </c>
      <c r="H70" s="208" t="str">
        <f>'OPĆI DIO'!$C$1</f>
        <v>1853 SVEUČILIŠTE U ZAGREBU - GEODETSKI FAKULTET</v>
      </c>
    </row>
    <row r="71" spans="1:8">
      <c r="A71" s="137">
        <v>95</v>
      </c>
      <c r="B71" s="23" t="s">
        <v>2920</v>
      </c>
      <c r="C71" s="233"/>
      <c r="D71" s="233"/>
      <c r="E71" s="233">
        <f>SUMIF('Unos rashoda i izdataka'!$R$3:$R$501,'A.3 RASHODI FUNK'!$A71,'Unos rashoda i izdataka'!J$3:J$501)+SUMIF('Unos rashoda P4'!$T$3:$T$501,'A.3 RASHODI FUNK'!$A71,'Unos rashoda P4'!H$3:H$501)</f>
        <v>0</v>
      </c>
      <c r="F71" s="233">
        <f>SUMIF('Unos rashoda i izdataka'!$R$3:$R$501,'A.3 RASHODI FUNK'!$A71,'Unos rashoda i izdataka'!K$3:K$501)+SUMIF('Unos rashoda P4'!$T$3:$T$501,'A.3 RASHODI FUNK'!$A71,'Unos rashoda P4'!I$3:I$501)</f>
        <v>0</v>
      </c>
      <c r="G71" s="233">
        <f>SUMIF('Unos rashoda i izdataka'!$R$3:$R$501,'A.3 RASHODI FUNK'!$A71,'Unos rashoda i izdataka'!L$3:L$501)+SUMIF('Unos rashoda P4'!$T$3:$T$501,'A.3 RASHODI FUNK'!$A71,'Unos rashoda P4'!J$3:J$501)</f>
        <v>0</v>
      </c>
      <c r="H71" s="208" t="str">
        <f>'OPĆI DIO'!$C$1</f>
        <v>1853 SVEUČILIŠTE U ZAGREBU - GEODETSKI FAKULTET</v>
      </c>
    </row>
    <row r="72" spans="1:8">
      <c r="A72" s="137">
        <v>96</v>
      </c>
      <c r="B72" s="23" t="s">
        <v>2918</v>
      </c>
      <c r="C72" s="233"/>
      <c r="D72" s="233"/>
      <c r="E72" s="233">
        <f>SUMIF('Unos rashoda i izdataka'!$R$3:$R$501,'A.3 RASHODI FUNK'!$A72,'Unos rashoda i izdataka'!J$3:J$501)+SUMIF('Unos rashoda P4'!$T$3:$T$501,'A.3 RASHODI FUNK'!$A72,'Unos rashoda P4'!H$3:H$501)</f>
        <v>0</v>
      </c>
      <c r="F72" s="233">
        <f>SUMIF('Unos rashoda i izdataka'!$R$3:$R$501,'A.3 RASHODI FUNK'!$A72,'Unos rashoda i izdataka'!K$3:K$501)+SUMIF('Unos rashoda P4'!$T$3:$T$501,'A.3 RASHODI FUNK'!$A72,'Unos rashoda P4'!I$3:I$501)</f>
        <v>0</v>
      </c>
      <c r="G72" s="233">
        <f>SUMIF('Unos rashoda i izdataka'!$R$3:$R$501,'A.3 RASHODI FUNK'!$A72,'Unos rashoda i izdataka'!L$3:L$501)+SUMIF('Unos rashoda P4'!$T$3:$T$501,'A.3 RASHODI FUNK'!$A72,'Unos rashoda P4'!J$3:J$501)</f>
        <v>0</v>
      </c>
      <c r="H72" s="208" t="str">
        <f>'OPĆI DIO'!$C$1</f>
        <v>1853 SVEUČILIŠTE U ZAGREBU - GEODETSKI FAKULTET</v>
      </c>
    </row>
    <row r="73" spans="1:8">
      <c r="A73" s="137">
        <v>97</v>
      </c>
      <c r="B73" s="23" t="s">
        <v>2904</v>
      </c>
      <c r="C73" s="233"/>
      <c r="D73" s="233"/>
      <c r="E73" s="233">
        <f>SUMIF('Unos rashoda i izdataka'!$R$3:$R$501,'A.3 RASHODI FUNK'!$A73,'Unos rashoda i izdataka'!J$3:J$501)+SUMIF('Unos rashoda P4'!$T$3:$T$501,'A.3 RASHODI FUNK'!$A73,'Unos rashoda P4'!H$3:H$501)</f>
        <v>0</v>
      </c>
      <c r="F73" s="233">
        <f>SUMIF('Unos rashoda i izdataka'!$R$3:$R$501,'A.3 RASHODI FUNK'!$A73,'Unos rashoda i izdataka'!K$3:K$501)+SUMIF('Unos rashoda P4'!$T$3:$T$501,'A.3 RASHODI FUNK'!$A73,'Unos rashoda P4'!I$3:I$501)</f>
        <v>0</v>
      </c>
      <c r="G73" s="233">
        <f>SUMIF('Unos rashoda i izdataka'!$R$3:$R$501,'A.3 RASHODI FUNK'!$A73,'Unos rashoda i izdataka'!L$3:L$501)+SUMIF('Unos rashoda P4'!$T$3:$T$501,'A.3 RASHODI FUNK'!$A73,'Unos rashoda P4'!J$3:J$501)</f>
        <v>0</v>
      </c>
      <c r="H73" s="208" t="str">
        <f>'OPĆI DIO'!$C$1</f>
        <v>1853 SVEUČILIŠTE U ZAGREBU - GEODETSKI FAKULTET</v>
      </c>
    </row>
    <row r="74" spans="1:8">
      <c r="A74" s="137">
        <v>98</v>
      </c>
      <c r="B74" s="23" t="s">
        <v>2906</v>
      </c>
      <c r="C74" s="233"/>
      <c r="D74" s="233"/>
      <c r="E74" s="233">
        <f>SUMIF('Unos rashoda i izdataka'!$R$3:$R$501,'A.3 RASHODI FUNK'!$A74,'Unos rashoda i izdataka'!J$3:J$501)+SUMIF('Unos rashoda P4'!$T$3:$T$501,'A.3 RASHODI FUNK'!$A74,'Unos rashoda P4'!H$3:H$501)</f>
        <v>0</v>
      </c>
      <c r="F74" s="233">
        <f>SUMIF('Unos rashoda i izdataka'!$R$3:$R$501,'A.3 RASHODI FUNK'!$A74,'Unos rashoda i izdataka'!K$3:K$501)+SUMIF('Unos rashoda P4'!$T$3:$T$501,'A.3 RASHODI FUNK'!$A74,'Unos rashoda P4'!I$3:I$501)</f>
        <v>0</v>
      </c>
      <c r="G74" s="233">
        <f>SUMIF('Unos rashoda i izdataka'!$R$3:$R$501,'A.3 RASHODI FUNK'!$A74,'Unos rashoda i izdataka'!L$3:L$501)+SUMIF('Unos rashoda P4'!$T$3:$T$501,'A.3 RASHODI FUNK'!$A74,'Unos rashoda P4'!J$3:J$501)</f>
        <v>0</v>
      </c>
      <c r="H74" s="208" t="str">
        <f>'OPĆI DIO'!$C$1</f>
        <v>1853 SVEUČILIŠTE U ZAGREBU - GEODETSKI FAKULTET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1853 SVEUČILIŠTE U ZAGREBU - GEODETSKI FAKULTET</v>
      </c>
    </row>
    <row r="76" spans="1:8">
      <c r="A76" s="137">
        <v>101</v>
      </c>
      <c r="B76" s="23" t="s">
        <v>3003</v>
      </c>
      <c r="C76" s="233"/>
      <c r="D76" s="233"/>
      <c r="E76" s="233">
        <f>SUMIF('Unos rashoda i izdataka'!$R$3:$R$501,'A.3 RASHODI FUNK'!$A76,'Unos rashoda i izdataka'!J$3:J$501)+SUMIF('Unos rashoda P4'!$T$3:$T$501,'A.3 RASHODI FUNK'!$A76,'Unos rashoda P4'!H$3:H$501)</f>
        <v>0</v>
      </c>
      <c r="F76" s="233">
        <f>SUMIF('Unos rashoda i izdataka'!$R$3:$R$501,'A.3 RASHODI FUNK'!$A76,'Unos rashoda i izdataka'!K$3:K$501)+SUMIF('Unos rashoda P4'!$T$3:$T$501,'A.3 RASHODI FUNK'!$A76,'Unos rashoda P4'!I$3:I$501)</f>
        <v>0</v>
      </c>
      <c r="G76" s="233">
        <f>SUMIF('Unos rashoda i izdataka'!$R$3:$R$501,'A.3 RASHODI FUNK'!$A76,'Unos rashoda i izdataka'!L$3:L$501)+SUMIF('Unos rashoda P4'!$T$3:$T$501,'A.3 RASHODI FUNK'!$A76,'Unos rashoda P4'!J$3:J$501)</f>
        <v>0</v>
      </c>
      <c r="H76" s="208" t="str">
        <f>'OPĆI DIO'!$C$1</f>
        <v>1853 SVEUČILIŠTE U ZAGREBU - GEODETSKI FAKULTET</v>
      </c>
    </row>
    <row r="77" spans="1:8">
      <c r="A77" s="137">
        <v>102</v>
      </c>
      <c r="B77" s="23" t="s">
        <v>3004</v>
      </c>
      <c r="C77" s="233"/>
      <c r="D77" s="233"/>
      <c r="E77" s="233">
        <f>SUMIF('Unos rashoda i izdataka'!$R$3:$R$501,'A.3 RASHODI FUNK'!$A77,'Unos rashoda i izdataka'!J$3:J$501)+SUMIF('Unos rashoda P4'!$T$3:$T$501,'A.3 RASHODI FUNK'!$A77,'Unos rashoda P4'!H$3:H$501)</f>
        <v>0</v>
      </c>
      <c r="F77" s="233">
        <f>SUMIF('Unos rashoda i izdataka'!$R$3:$R$501,'A.3 RASHODI FUNK'!$A77,'Unos rashoda i izdataka'!K$3:K$501)+SUMIF('Unos rashoda P4'!$T$3:$T$501,'A.3 RASHODI FUNK'!$A77,'Unos rashoda P4'!I$3:I$501)</f>
        <v>0</v>
      </c>
      <c r="G77" s="233">
        <f>SUMIF('Unos rashoda i izdataka'!$R$3:$R$501,'A.3 RASHODI FUNK'!$A77,'Unos rashoda i izdataka'!L$3:L$501)+SUMIF('Unos rashoda P4'!$T$3:$T$501,'A.3 RASHODI FUNK'!$A77,'Unos rashoda P4'!J$3:J$501)</f>
        <v>0</v>
      </c>
      <c r="H77" s="208" t="str">
        <f>'OPĆI DIO'!$C$1</f>
        <v>1853 SVEUČILIŠTE U ZAGREBU - GEODETSKI FAKULTET</v>
      </c>
    </row>
    <row r="78" spans="1:8">
      <c r="A78" s="137">
        <v>103</v>
      </c>
      <c r="B78" s="23" t="s">
        <v>3005</v>
      </c>
      <c r="C78" s="233"/>
      <c r="D78" s="233"/>
      <c r="E78" s="233">
        <f>SUMIF('Unos rashoda i izdataka'!$R$3:$R$501,'A.3 RASHODI FUNK'!$A78,'Unos rashoda i izdataka'!J$3:J$501)+SUMIF('Unos rashoda P4'!$T$3:$T$501,'A.3 RASHODI FUNK'!$A78,'Unos rashoda P4'!H$3:H$501)</f>
        <v>0</v>
      </c>
      <c r="F78" s="233">
        <f>SUMIF('Unos rashoda i izdataka'!$R$3:$R$501,'A.3 RASHODI FUNK'!$A78,'Unos rashoda i izdataka'!K$3:K$501)+SUMIF('Unos rashoda P4'!$T$3:$T$501,'A.3 RASHODI FUNK'!$A78,'Unos rashoda P4'!I$3:I$501)</f>
        <v>0</v>
      </c>
      <c r="G78" s="233">
        <f>SUMIF('Unos rashoda i izdataka'!$R$3:$R$501,'A.3 RASHODI FUNK'!$A78,'Unos rashoda i izdataka'!L$3:L$501)+SUMIF('Unos rashoda P4'!$T$3:$T$501,'A.3 RASHODI FUNK'!$A78,'Unos rashoda P4'!J$3:J$501)</f>
        <v>0</v>
      </c>
      <c r="H78" s="208" t="str">
        <f>'OPĆI DIO'!$C$1</f>
        <v>1853 SVEUČILIŠTE U ZAGREBU - GEODETSKI FAKULTET</v>
      </c>
    </row>
    <row r="79" spans="1:8">
      <c r="A79" s="137">
        <v>104</v>
      </c>
      <c r="B79" s="23" t="s">
        <v>3006</v>
      </c>
      <c r="C79" s="233"/>
      <c r="D79" s="233"/>
      <c r="E79" s="233">
        <f>SUMIF('Unos rashoda i izdataka'!$R$3:$R$501,'A.3 RASHODI FUNK'!$A79,'Unos rashoda i izdataka'!J$3:J$501)+SUMIF('Unos rashoda P4'!$T$3:$T$501,'A.3 RASHODI FUNK'!$A79,'Unos rashoda P4'!H$3:H$501)</f>
        <v>0</v>
      </c>
      <c r="F79" s="233">
        <f>SUMIF('Unos rashoda i izdataka'!$R$3:$R$501,'A.3 RASHODI FUNK'!$A79,'Unos rashoda i izdataka'!K$3:K$501)+SUMIF('Unos rashoda P4'!$T$3:$T$501,'A.3 RASHODI FUNK'!$A79,'Unos rashoda P4'!I$3:I$501)</f>
        <v>0</v>
      </c>
      <c r="G79" s="233">
        <f>SUMIF('Unos rashoda i izdataka'!$R$3:$R$501,'A.3 RASHODI FUNK'!$A79,'Unos rashoda i izdataka'!L$3:L$501)+SUMIF('Unos rashoda P4'!$T$3:$T$501,'A.3 RASHODI FUNK'!$A79,'Unos rashoda P4'!J$3:J$501)</f>
        <v>0</v>
      </c>
      <c r="H79" s="208" t="str">
        <f>'OPĆI DIO'!$C$1</f>
        <v>1853 SVEUČILIŠTE U ZAGREBU - GEODETSKI FAKULTET</v>
      </c>
    </row>
    <row r="80" spans="1:8">
      <c r="A80" s="137">
        <v>105</v>
      </c>
      <c r="B80" s="23" t="s">
        <v>3007</v>
      </c>
      <c r="C80" s="233"/>
      <c r="D80" s="233"/>
      <c r="E80" s="233">
        <f>SUMIF('Unos rashoda i izdataka'!$R$3:$R$501,'A.3 RASHODI FUNK'!$A80,'Unos rashoda i izdataka'!J$3:J$501)+SUMIF('Unos rashoda P4'!$T$3:$T$501,'A.3 RASHODI FUNK'!$A80,'Unos rashoda P4'!H$3:H$501)</f>
        <v>0</v>
      </c>
      <c r="F80" s="233">
        <f>SUMIF('Unos rashoda i izdataka'!$R$3:$R$501,'A.3 RASHODI FUNK'!$A80,'Unos rashoda i izdataka'!K$3:K$501)+SUMIF('Unos rashoda P4'!$T$3:$T$501,'A.3 RASHODI FUNK'!$A80,'Unos rashoda P4'!I$3:I$501)</f>
        <v>0</v>
      </c>
      <c r="G80" s="233">
        <f>SUMIF('Unos rashoda i izdataka'!$R$3:$R$501,'A.3 RASHODI FUNK'!$A80,'Unos rashoda i izdataka'!L$3:L$501)+SUMIF('Unos rashoda P4'!$T$3:$T$501,'A.3 RASHODI FUNK'!$A80,'Unos rashoda P4'!J$3:J$501)</f>
        <v>0</v>
      </c>
      <c r="H80" s="208" t="str">
        <f>'OPĆI DIO'!$C$1</f>
        <v>1853 SVEUČILIŠTE U ZAGREBU - GEODETSKI FAKULTET</v>
      </c>
    </row>
    <row r="81" spans="1:8">
      <c r="A81" s="137">
        <v>106</v>
      </c>
      <c r="B81" s="23" t="s">
        <v>3008</v>
      </c>
      <c r="C81" s="233"/>
      <c r="D81" s="233"/>
      <c r="E81" s="233">
        <f>SUMIF('Unos rashoda i izdataka'!$R$3:$R$501,'A.3 RASHODI FUNK'!$A81,'Unos rashoda i izdataka'!J$3:J$501)+SUMIF('Unos rashoda P4'!$T$3:$T$501,'A.3 RASHODI FUNK'!$A81,'Unos rashoda P4'!H$3:H$501)</f>
        <v>0</v>
      </c>
      <c r="F81" s="233">
        <f>SUMIF('Unos rashoda i izdataka'!$R$3:$R$501,'A.3 RASHODI FUNK'!$A81,'Unos rashoda i izdataka'!K$3:K$501)+SUMIF('Unos rashoda P4'!$T$3:$T$501,'A.3 RASHODI FUNK'!$A81,'Unos rashoda P4'!I$3:I$501)</f>
        <v>0</v>
      </c>
      <c r="G81" s="233">
        <f>SUMIF('Unos rashoda i izdataka'!$R$3:$R$501,'A.3 RASHODI FUNK'!$A81,'Unos rashoda i izdataka'!L$3:L$501)+SUMIF('Unos rashoda P4'!$T$3:$T$501,'A.3 RASHODI FUNK'!$A81,'Unos rashoda P4'!J$3:J$501)</f>
        <v>0</v>
      </c>
      <c r="H81" s="208" t="str">
        <f>'OPĆI DIO'!$C$1</f>
        <v>1853 SVEUČILIŠTE U ZAGREBU - GEODETSKI FAKULTET</v>
      </c>
    </row>
    <row r="82" spans="1:8" ht="25.5">
      <c r="A82" s="137">
        <v>107</v>
      </c>
      <c r="B82" s="23" t="s">
        <v>3009</v>
      </c>
      <c r="C82" s="233"/>
      <c r="D82" s="233"/>
      <c r="E82" s="233">
        <f>SUMIF('Unos rashoda i izdataka'!$R$3:$R$501,'A.3 RASHODI FUNK'!$A82,'Unos rashoda i izdataka'!J$3:J$501)+SUMIF('Unos rashoda P4'!$T$3:$T$501,'A.3 RASHODI FUNK'!$A82,'Unos rashoda P4'!H$3:H$501)</f>
        <v>0</v>
      </c>
      <c r="F82" s="233">
        <f>SUMIF('Unos rashoda i izdataka'!$R$3:$R$501,'A.3 RASHODI FUNK'!$A82,'Unos rashoda i izdataka'!K$3:K$501)+SUMIF('Unos rashoda P4'!$T$3:$T$501,'A.3 RASHODI FUNK'!$A82,'Unos rashoda P4'!I$3:I$501)</f>
        <v>0</v>
      </c>
      <c r="G82" s="233">
        <f>SUMIF('Unos rashoda i izdataka'!$R$3:$R$501,'A.3 RASHODI FUNK'!$A82,'Unos rashoda i izdataka'!L$3:L$501)+SUMIF('Unos rashoda P4'!$T$3:$T$501,'A.3 RASHODI FUNK'!$A82,'Unos rashoda P4'!J$3:J$501)</f>
        <v>0</v>
      </c>
      <c r="H82" s="208" t="str">
        <f>'OPĆI DIO'!$C$1</f>
        <v>1853 SVEUČILIŠTE U ZAGREBU - GEODETSKI FAKULTET</v>
      </c>
    </row>
    <row r="83" spans="1:8">
      <c r="A83" s="137">
        <v>108</v>
      </c>
      <c r="B83" s="23" t="s">
        <v>3010</v>
      </c>
      <c r="C83" s="233"/>
      <c r="D83" s="233"/>
      <c r="E83" s="233">
        <f>SUMIF('Unos rashoda i izdataka'!$R$3:$R$501,'A.3 RASHODI FUNK'!$A83,'Unos rashoda i izdataka'!J$3:J$501)+SUMIF('Unos rashoda P4'!$T$3:$T$501,'A.3 RASHODI FUNK'!$A83,'Unos rashoda P4'!H$3:H$501)</f>
        <v>0</v>
      </c>
      <c r="F83" s="233">
        <f>SUMIF('Unos rashoda i izdataka'!$R$3:$R$501,'A.3 RASHODI FUNK'!$A83,'Unos rashoda i izdataka'!K$3:K$501)+SUMIF('Unos rashoda P4'!$T$3:$T$501,'A.3 RASHODI FUNK'!$A83,'Unos rashoda P4'!I$3:I$501)</f>
        <v>0</v>
      </c>
      <c r="G83" s="233">
        <f>SUMIF('Unos rashoda i izdataka'!$R$3:$R$501,'A.3 RASHODI FUNK'!$A83,'Unos rashoda i izdataka'!L$3:L$501)+SUMIF('Unos rashoda P4'!$T$3:$T$501,'A.3 RASHODI FUNK'!$A83,'Unos rashoda P4'!J$3:J$501)</f>
        <v>0</v>
      </c>
      <c r="H83" s="208" t="str">
        <f>'OPĆI DIO'!$C$1</f>
        <v>1853 SVEUČILIŠTE U ZAGREBU - GEODETSKI FAKULTET</v>
      </c>
    </row>
    <row r="84" spans="1:8" ht="25.5">
      <c r="A84" s="137">
        <v>109</v>
      </c>
      <c r="B84" s="23" t="s">
        <v>3011</v>
      </c>
      <c r="C84" s="233"/>
      <c r="D84" s="233"/>
      <c r="E84" s="233">
        <f>SUMIF('Unos rashoda i izdataka'!$R$3:$R$501,'A.3 RASHODI FUNK'!$A84,'Unos rashoda i izdataka'!J$3:J$501)+SUMIF('Unos rashoda P4'!$T$3:$T$501,'A.3 RASHODI FUNK'!$A84,'Unos rashoda P4'!H$3:H$501)</f>
        <v>0</v>
      </c>
      <c r="F84" s="233">
        <f>SUMIF('Unos rashoda i izdataka'!$R$3:$R$501,'A.3 RASHODI FUNK'!$A84,'Unos rashoda i izdataka'!K$3:K$501)+SUMIF('Unos rashoda P4'!$T$3:$T$501,'A.3 RASHODI FUNK'!$A84,'Unos rashoda P4'!I$3:I$501)</f>
        <v>0</v>
      </c>
      <c r="G84" s="233">
        <f>SUMIF('Unos rashoda i izdataka'!$R$3:$R$501,'A.3 RASHODI FUNK'!$A84,'Unos rashoda i izdataka'!L$3:L$501)+SUMIF('Unos rashoda P4'!$T$3:$T$501,'A.3 RASHODI FUNK'!$A84,'Unos rashoda P4'!J$3:J$501)</f>
        <v>0</v>
      </c>
      <c r="H84" s="208" t="str">
        <f>'OPĆI DIO'!$C$1</f>
        <v>1853 SVEUČILIŠTE U ZAGREBU - GEODETSKI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20" sqref="D20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75">
      <c r="A2" s="306" t="s">
        <v>2864</v>
      </c>
      <c r="B2" s="306"/>
      <c r="C2" s="306"/>
      <c r="D2" s="306"/>
      <c r="E2" s="306"/>
      <c r="F2" s="306"/>
      <c r="G2" s="306"/>
      <c r="H2" s="306"/>
      <c r="I2" s="157"/>
      <c r="J2" s="157"/>
    </row>
    <row r="3" spans="1:10" ht="18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75">
      <c r="A4" s="306" t="s">
        <v>2887</v>
      </c>
      <c r="B4" s="306"/>
      <c r="C4" s="306"/>
      <c r="D4" s="306"/>
      <c r="E4" s="306"/>
      <c r="F4" s="306"/>
      <c r="G4" s="306"/>
      <c r="H4" s="306"/>
      <c r="I4" s="159"/>
      <c r="J4" s="159"/>
    </row>
    <row r="5" spans="1:10" ht="18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75">
      <c r="A6" s="306" t="s">
        <v>3682</v>
      </c>
      <c r="B6" s="306"/>
      <c r="C6" s="306"/>
      <c r="D6" s="306"/>
      <c r="E6" s="306"/>
      <c r="F6" s="306"/>
      <c r="G6" s="306"/>
      <c r="H6" s="306"/>
      <c r="I6" s="160"/>
      <c r="J6" s="160"/>
    </row>
    <row r="7" spans="1:10" ht="18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5.5">
      <c r="A8" s="307" t="s">
        <v>3654</v>
      </c>
      <c r="B8" s="308"/>
      <c r="C8" s="309"/>
      <c r="D8" s="161" t="s">
        <v>3702</v>
      </c>
      <c r="E8" s="161" t="s">
        <v>3703</v>
      </c>
      <c r="F8" s="162" t="s">
        <v>3706</v>
      </c>
      <c r="G8" s="162" t="s">
        <v>3707</v>
      </c>
      <c r="H8" s="162" t="s">
        <v>3708</v>
      </c>
    </row>
    <row r="9" spans="1:10" s="165" customFormat="1" ht="11.25">
      <c r="A9" s="310">
        <v>1</v>
      </c>
      <c r="B9" s="311"/>
      <c r="C9" s="312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8">
        <f>SUM(D11:D14)</f>
        <v>0</v>
      </c>
      <c r="E10" s="228">
        <f>SUM(E11:E14)</f>
        <v>0</v>
      </c>
      <c r="F10" s="228">
        <f>SUM(F11:F14)</f>
        <v>0</v>
      </c>
      <c r="G10" s="228">
        <f>SUM(G11:G14)</f>
        <v>0</v>
      </c>
      <c r="H10" s="228">
        <f>SUM(H11:H14)</f>
        <v>0</v>
      </c>
      <c r="I10" s="208" t="str">
        <f>'OPĆI DIO'!$C$1</f>
        <v>1853 SVEUČILIŠTE U ZAGREBU - GEODETSKI FAKULTET</v>
      </c>
    </row>
    <row r="11" spans="1:10">
      <c r="A11" s="166"/>
      <c r="B11" s="167">
        <v>81</v>
      </c>
      <c r="C11" s="280" t="s">
        <v>6628</v>
      </c>
      <c r="D11" s="226">
        <v>0</v>
      </c>
      <c r="E11" s="226">
        <v>0</v>
      </c>
      <c r="F11" s="225">
        <f>SUMIF('Unos prihoda i primitaka'!$L$3:$L$501,$B11,'Unos prihoda i primitaka'!G$3:G$501)</f>
        <v>0</v>
      </c>
      <c r="G11" s="225">
        <f>SUMIF('Unos prihoda i primitaka'!$L$3:$L$501,$B11,'Unos prihoda i primitaka'!H$3:H$501)</f>
        <v>0</v>
      </c>
      <c r="H11" s="225">
        <f>SUMIF('Unos prihoda i primitaka'!$L$3:$L$501,$B11,'Unos prihoda i primitaka'!I$3:I$501)</f>
        <v>0</v>
      </c>
      <c r="I11" s="208" t="str">
        <f>'OPĆI DIO'!$C$1</f>
        <v>1853 SVEUČILIŠTE U ZAGREBU - GEODETSKI FAKULTET</v>
      </c>
    </row>
    <row r="12" spans="1:10" ht="25.5">
      <c r="A12" s="166"/>
      <c r="B12" s="167">
        <v>82</v>
      </c>
      <c r="C12" s="280" t="s">
        <v>6629</v>
      </c>
      <c r="D12" s="226">
        <v>0</v>
      </c>
      <c r="E12" s="226">
        <v>0</v>
      </c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1853 SVEUČILIŠTE U ZAGREBU - GEODETSKI FAKULTET</v>
      </c>
    </row>
    <row r="13" spans="1:10" ht="25.5">
      <c r="A13" s="166"/>
      <c r="B13" s="167">
        <v>83</v>
      </c>
      <c r="C13" s="280" t="s">
        <v>6630</v>
      </c>
      <c r="D13" s="226">
        <v>0</v>
      </c>
      <c r="E13" s="226">
        <v>0</v>
      </c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8" t="str">
        <f>'OPĆI DIO'!$C$1</f>
        <v>1853 SVEUČILIŠTE U ZAGREBU - GEODETSKI FAKULTET</v>
      </c>
    </row>
    <row r="14" spans="1:10">
      <c r="A14" s="166"/>
      <c r="B14" s="167">
        <v>84</v>
      </c>
      <c r="C14" s="167" t="s">
        <v>2884</v>
      </c>
      <c r="D14" s="226">
        <v>0</v>
      </c>
      <c r="E14" s="226">
        <v>0</v>
      </c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1853 SVEUČILIŠTE U ZAGREBU - GEODETSKI FAKULTET</v>
      </c>
    </row>
    <row r="15" spans="1:10" s="208" customFormat="1">
      <c r="A15" s="168">
        <v>5</v>
      </c>
      <c r="B15" s="168"/>
      <c r="C15" s="169" t="s">
        <v>3684</v>
      </c>
      <c r="D15" s="228">
        <f>SUM(D16:D21)</f>
        <v>331807</v>
      </c>
      <c r="E15" s="228">
        <f>SUM(E16:E21)</f>
        <v>0</v>
      </c>
      <c r="F15" s="228">
        <f>SUM(F16:F21)</f>
        <v>0</v>
      </c>
      <c r="G15" s="228">
        <f>SUM(G16:G21)</f>
        <v>0</v>
      </c>
      <c r="H15" s="228">
        <f>SUM(H16:H21)</f>
        <v>0</v>
      </c>
      <c r="I15" s="208" t="str">
        <f>'OPĆI DIO'!$C$1</f>
        <v>1853 SVEUČILIŠTE U ZAGREBU - GEODETSKI FAKULTET</v>
      </c>
    </row>
    <row r="16" spans="1:10">
      <c r="A16" s="167"/>
      <c r="B16" s="167">
        <v>51</v>
      </c>
      <c r="C16" s="278" t="s">
        <v>6616</v>
      </c>
      <c r="D16" s="226">
        <v>0</v>
      </c>
      <c r="E16" s="226">
        <v>0</v>
      </c>
      <c r="F16" s="227">
        <f>SUMIF('Unos rashoda i izdataka'!$P$3:$P$501,$B16,'Unos rashoda i izdataka'!J$3:J$501)+SUMIF('Unos rashoda P4'!$S$3:$S$501,$B16,'Unos rashoda P4'!H$3:H$501)</f>
        <v>0</v>
      </c>
      <c r="G16" s="227">
        <f>SUMIF('Unos rashoda i izdataka'!$P$3:$P$501,$B16,'Unos rashoda i izdataka'!K$3:K$501)+SUMIF('Unos rashoda P4'!$S$3:$S$501,$B16,'Unos rashoda P4'!I$3:I$501)</f>
        <v>0</v>
      </c>
      <c r="H16" s="227">
        <f>SUMIF('Unos rashoda i izdataka'!$P$3:$P$501,$B16,'Unos rashoda i izdataka'!L$3:L$501)+SUMIF('Unos rashoda P4'!$S$3:$S$501,$B16,'Unos rashoda P4'!J$3:J$501)</f>
        <v>0</v>
      </c>
      <c r="I16" s="208" t="str">
        <f>'OPĆI DIO'!$C$1</f>
        <v>1853 SVEUČILIŠTE U ZAGREBU - GEODETSKI FAKULTET</v>
      </c>
    </row>
    <row r="17" spans="1:9" ht="25.5">
      <c r="A17" s="167"/>
      <c r="B17" s="167">
        <v>52</v>
      </c>
      <c r="C17" s="278" t="s">
        <v>6617</v>
      </c>
      <c r="D17" s="226"/>
      <c r="E17" s="226"/>
      <c r="F17" s="227"/>
      <c r="G17" s="227"/>
      <c r="H17" s="227"/>
      <c r="I17" s="208"/>
    </row>
    <row r="18" spans="1:9" ht="25.5">
      <c r="A18" s="167"/>
      <c r="B18" s="167">
        <v>53</v>
      </c>
      <c r="C18" s="278" t="s">
        <v>6618</v>
      </c>
      <c r="D18" s="226"/>
      <c r="E18" s="226"/>
      <c r="F18" s="227"/>
      <c r="G18" s="227"/>
      <c r="H18" s="227"/>
      <c r="I18" s="208"/>
    </row>
    <row r="19" spans="1:9" ht="25.5">
      <c r="A19" s="167"/>
      <c r="B19" s="167">
        <v>54</v>
      </c>
      <c r="C19" s="170" t="s">
        <v>251</v>
      </c>
      <c r="D19" s="226">
        <v>331807</v>
      </c>
      <c r="E19" s="226">
        <v>0</v>
      </c>
      <c r="F19" s="227">
        <f>SUMIF('Unos rashoda i izdataka'!$P$3:$P$501,$B19,'Unos rashoda i izdataka'!J$3:J$501)+SUMIF('Unos rashoda P4'!$S$3:$S$501,$B19,'Unos rashoda P4'!H$3:H$501)</f>
        <v>0</v>
      </c>
      <c r="G19" s="227">
        <f>SUMIF('Unos rashoda i izdataka'!$P$3:$P$501,$B19,'Unos rashoda i izdataka'!K$3:K$501)+SUMIF('Unos rashoda P4'!$S$3:$S$501,$B19,'Unos rashoda P4'!I$3:I$501)</f>
        <v>0</v>
      </c>
      <c r="H19" s="227">
        <f>SUMIF('Unos rashoda i izdataka'!$P$3:$P$501,$B19,'Unos rashoda i izdataka'!L$3:L$501)+SUMIF('Unos rashoda P4'!$S$3:$S$501,$B19,'Unos rashoda P4'!J$3:J$501)</f>
        <v>0</v>
      </c>
      <c r="I19" s="208" t="str">
        <f>'OPĆI DIO'!$C$1</f>
        <v>1853 SVEUČILIŠTE U ZAGREBU - GEODETSKI FAKULTET</v>
      </c>
    </row>
    <row r="20" spans="1:9" ht="25.5">
      <c r="A20" s="167"/>
      <c r="B20" s="167">
        <v>55</v>
      </c>
      <c r="C20" s="170" t="s">
        <v>6619</v>
      </c>
      <c r="D20" s="226"/>
      <c r="E20" s="226"/>
      <c r="F20" s="227"/>
      <c r="G20" s="227"/>
      <c r="H20" s="227"/>
      <c r="I20" s="208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Lara Manojlović</cp:lastModifiedBy>
  <cp:lastPrinted>2024-11-12T07:41:30Z</cp:lastPrinted>
  <dcterms:created xsi:type="dcterms:W3CDTF">2018-09-10T07:36:17Z</dcterms:created>
  <dcterms:modified xsi:type="dcterms:W3CDTF">2024-11-27T07:51:37Z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